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240" yWindow="495" windowWidth="23655" windowHeight="9405" firstSheet="5" activeTab="10"/>
  </bookViews>
  <sheets>
    <sheet name="Rekapitulace stavby" sheetId="1" r:id="rId1"/>
    <sheet name="01 - Stavební část" sheetId="2" r:id="rId2"/>
    <sheet name="02 - ZTI" sheetId="3" r:id="rId3"/>
    <sheet name="03 - ÚT" sheetId="4" r:id="rId4"/>
    <sheet name="04 - VZT" sheetId="5" r:id="rId5"/>
    <sheet name="05 - Elektroinstalace" sheetId="6" r:id="rId6"/>
    <sheet name="06 - Strukturovaná kabeláž" sheetId="7" r:id="rId7"/>
    <sheet name="07 - EZS a EKV" sheetId="8" r:id="rId8"/>
    <sheet name="08 - Kamerový systém" sheetId="9" r:id="rId9"/>
    <sheet name="09 - Nouzová signalizace" sheetId="10" r:id="rId10"/>
    <sheet name="10 - Úprava EPS a rozhlasu" sheetId="11" r:id="rId11"/>
  </sheets>
  <definedNames>
    <definedName name="_xlnm._FilterDatabase" localSheetId="1" hidden="1">'01 - Stavební část'!$C$143:$K$450</definedName>
    <definedName name="_xlnm._FilterDatabase" localSheetId="2" hidden="1">'02 - ZTI'!$C$124:$K$258</definedName>
    <definedName name="_xlnm._FilterDatabase" localSheetId="3" hidden="1">'03 - ÚT'!$C$122:$K$190</definedName>
    <definedName name="_xlnm._FilterDatabase" localSheetId="4" hidden="1">'04 - VZT'!$C$126:$K$402</definedName>
    <definedName name="_xlnm._FilterDatabase" localSheetId="5" hidden="1">'05 - Elektroinstalace'!$C$117:$K$216</definedName>
    <definedName name="_xlnm._FilterDatabase" localSheetId="6" hidden="1">'06 - Strukturovaná kabeláž'!$C$118:$K$182</definedName>
    <definedName name="_xlnm._FilterDatabase" localSheetId="7" hidden="1">'07 - EZS a EKV'!$C$117:$K$179</definedName>
    <definedName name="_xlnm._FilterDatabase" localSheetId="8" hidden="1">'08 - Kamerový systém'!$C$117:$K$136</definedName>
    <definedName name="_xlnm._FilterDatabase" localSheetId="9" hidden="1">'09 - Nouzová signalizace'!$C$117:$K$131</definedName>
    <definedName name="_xlnm._FilterDatabase" localSheetId="10" hidden="1">'10 - Úprava EPS a rozhlasu'!$C$117:$K$133</definedName>
    <definedName name="_xlnm.Print_Titles" localSheetId="1">'01 - Stavební část'!$143:$143</definedName>
    <definedName name="_xlnm.Print_Titles" localSheetId="2">'02 - ZTI'!$124:$124</definedName>
    <definedName name="_xlnm.Print_Titles" localSheetId="3">'03 - ÚT'!$122:$122</definedName>
    <definedName name="_xlnm.Print_Titles" localSheetId="4">'04 - VZT'!$126:$126</definedName>
    <definedName name="_xlnm.Print_Titles" localSheetId="5">'05 - Elektroinstalace'!$117:$117</definedName>
    <definedName name="_xlnm.Print_Titles" localSheetId="6">'06 - Strukturovaná kabeláž'!$118:$118</definedName>
    <definedName name="_xlnm.Print_Titles" localSheetId="7">'07 - EZS a EKV'!$117:$117</definedName>
    <definedName name="_xlnm.Print_Titles" localSheetId="8">'08 - Kamerový systém'!$117:$117</definedName>
    <definedName name="_xlnm.Print_Titles" localSheetId="9">'09 - Nouzová signalizace'!$117:$117</definedName>
    <definedName name="_xlnm.Print_Titles" localSheetId="10">'10 - Úprava EPS a rozhlasu'!$117:$117</definedName>
    <definedName name="_xlnm.Print_Titles" localSheetId="0">'Rekapitulace stavby'!$92:$92</definedName>
    <definedName name="_xlnm.Print_Area" localSheetId="1">'01 - Stavební část'!$C$4:$J$76,'01 - Stavební část'!$C$82:$J$125,'01 - Stavební část'!$C$131:$K$450</definedName>
    <definedName name="_xlnm.Print_Area" localSheetId="2">'02 - ZTI'!$C$4:$J$76,'02 - ZTI'!$C$82:$J$106,'02 - ZTI'!$C$112:$K$258</definedName>
    <definedName name="_xlnm.Print_Area" localSheetId="3">'03 - ÚT'!$C$4:$J$76,'03 - ÚT'!$C$82:$J$104,'03 - ÚT'!$C$110:$K$190</definedName>
    <definedName name="_xlnm.Print_Area" localSheetId="4">'04 - VZT'!$C$4:$J$76,'04 - VZT'!$C$82:$J$108,'04 - VZT'!$C$114:$K$402</definedName>
    <definedName name="_xlnm.Print_Area" localSheetId="5">'05 - Elektroinstalace'!$C$4:$J$76,'05 - Elektroinstalace'!$C$82:$J$99,'05 - Elektroinstalace'!$C$105:$K$216</definedName>
    <definedName name="_xlnm.Print_Area" localSheetId="6">'06 - Strukturovaná kabeláž'!$C$4:$J$76,'06 - Strukturovaná kabeláž'!$C$82:$J$100,'06 - Strukturovaná kabeláž'!$C$106:$K$182</definedName>
    <definedName name="_xlnm.Print_Area" localSheetId="7">'07 - EZS a EKV'!$C$4:$J$76,'07 - EZS a EKV'!$C$82:$J$99,'07 - EZS a EKV'!$C$105:$K$179</definedName>
    <definedName name="_xlnm.Print_Area" localSheetId="8">'08 - Kamerový systém'!$C$4:$J$76,'08 - Kamerový systém'!$C$82:$J$99,'08 - Kamerový systém'!$C$105:$K$136</definedName>
    <definedName name="_xlnm.Print_Area" localSheetId="9">'09 - Nouzová signalizace'!$C$4:$J$76,'09 - Nouzová signalizace'!$C$82:$J$99,'09 - Nouzová signalizace'!$C$105:$K$131</definedName>
    <definedName name="_xlnm.Print_Area" localSheetId="10">'10 - Úprava EPS a rozhlasu'!$C$4:$J$76,'10 - Úprava EPS a rozhlasu'!$C$82:$J$99,'10 - Úprava EPS a rozhlasu'!$C$105:$K$133</definedName>
    <definedName name="_xlnm.Print_Area" localSheetId="0">'Rekapitulace stavby'!$D$4:$AO$76,'Rekapitulace stavby'!$C$82:$AQ$105</definedName>
  </definedNames>
  <calcPr calcId="162913"/>
</workbook>
</file>

<file path=xl/calcChain.xml><?xml version="1.0" encoding="utf-8"?>
<calcChain xmlns="http://schemas.openxmlformats.org/spreadsheetml/2006/main">
  <c r="J37" i="11" l="1"/>
  <c r="J36" i="11"/>
  <c r="AY104" i="1"/>
  <c r="J35" i="11"/>
  <c r="AX104" i="1" s="1"/>
  <c r="BI133" i="11"/>
  <c r="BH133" i="11"/>
  <c r="BG133" i="11"/>
  <c r="BF133" i="11"/>
  <c r="T133" i="11"/>
  <c r="R133" i="11"/>
  <c r="P133" i="11"/>
  <c r="BI132" i="11"/>
  <c r="BH132" i="11"/>
  <c r="BG132" i="11"/>
  <c r="BF132" i="11"/>
  <c r="T132" i="11"/>
  <c r="R132" i="11"/>
  <c r="P132" i="11"/>
  <c r="BI131" i="11"/>
  <c r="BH131" i="11"/>
  <c r="BG131" i="11"/>
  <c r="BF131" i="11"/>
  <c r="T131" i="11"/>
  <c r="R131" i="11"/>
  <c r="P131" i="11"/>
  <c r="BI130" i="11"/>
  <c r="BH130" i="11"/>
  <c r="BG130" i="11"/>
  <c r="BF130" i="11"/>
  <c r="T130" i="11"/>
  <c r="R130" i="11"/>
  <c r="P130" i="11"/>
  <c r="BI129" i="11"/>
  <c r="BH129" i="11"/>
  <c r="BG129" i="11"/>
  <c r="BF129" i="11"/>
  <c r="T129" i="11"/>
  <c r="R129" i="11"/>
  <c r="P129" i="11"/>
  <c r="BI128" i="11"/>
  <c r="BH128" i="11"/>
  <c r="BG128" i="11"/>
  <c r="BF128" i="11"/>
  <c r="T128" i="11"/>
  <c r="R128" i="11"/>
  <c r="P128" i="11"/>
  <c r="BI127" i="11"/>
  <c r="BH127" i="11"/>
  <c r="BG127" i="11"/>
  <c r="BF127" i="11"/>
  <c r="T127" i="11"/>
  <c r="R127" i="11"/>
  <c r="P127" i="11"/>
  <c r="BI126" i="11"/>
  <c r="BH126" i="11"/>
  <c r="BG126" i="11"/>
  <c r="BF126" i="11"/>
  <c r="T126" i="11"/>
  <c r="R126" i="11"/>
  <c r="P126" i="11"/>
  <c r="BI125" i="11"/>
  <c r="BH125" i="11"/>
  <c r="BG125" i="11"/>
  <c r="BF125" i="11"/>
  <c r="T125" i="11"/>
  <c r="R125" i="11"/>
  <c r="P125" i="11"/>
  <c r="BI124" i="11"/>
  <c r="BH124" i="11"/>
  <c r="BG124" i="11"/>
  <c r="BF124" i="11"/>
  <c r="T124" i="11"/>
  <c r="R124" i="11"/>
  <c r="P124" i="11"/>
  <c r="BI123" i="11"/>
  <c r="BH123" i="11"/>
  <c r="BG123" i="11"/>
  <c r="BF123" i="11"/>
  <c r="T123" i="11"/>
  <c r="R123" i="11"/>
  <c r="P123" i="11"/>
  <c r="BI121" i="11"/>
  <c r="BH121" i="11"/>
  <c r="BG121" i="11"/>
  <c r="BF121" i="11"/>
  <c r="T121" i="11"/>
  <c r="R121" i="11"/>
  <c r="P121" i="11"/>
  <c r="BI120" i="11"/>
  <c r="BH120" i="11"/>
  <c r="BG120" i="11"/>
  <c r="BF120" i="11"/>
  <c r="T120" i="11"/>
  <c r="R120" i="11"/>
  <c r="P120" i="11"/>
  <c r="J115" i="11"/>
  <c r="J114" i="11"/>
  <c r="F114" i="11"/>
  <c r="F112" i="11"/>
  <c r="E110" i="11"/>
  <c r="J92" i="11"/>
  <c r="J91" i="11"/>
  <c r="F91" i="11"/>
  <c r="F89" i="11"/>
  <c r="E87" i="11"/>
  <c r="J18" i="11"/>
  <c r="E18" i="11"/>
  <c r="F115" i="11" s="1"/>
  <c r="J17" i="11"/>
  <c r="J12" i="11"/>
  <c r="J112" i="11" s="1"/>
  <c r="E7" i="11"/>
  <c r="E108" i="11"/>
  <c r="J37" i="10"/>
  <c r="J36" i="10"/>
  <c r="AY103" i="1" s="1"/>
  <c r="J35" i="10"/>
  <c r="AX103" i="1" s="1"/>
  <c r="BI131" i="10"/>
  <c r="BH131" i="10"/>
  <c r="BG131" i="10"/>
  <c r="BF131" i="10"/>
  <c r="T131" i="10"/>
  <c r="R131" i="10"/>
  <c r="P131" i="10"/>
  <c r="BI130" i="10"/>
  <c r="BH130" i="10"/>
  <c r="BG130" i="10"/>
  <c r="BF130" i="10"/>
  <c r="T130" i="10"/>
  <c r="R130" i="10"/>
  <c r="P130" i="10"/>
  <c r="BI129" i="10"/>
  <c r="BH129" i="10"/>
  <c r="BG129" i="10"/>
  <c r="BF129" i="10"/>
  <c r="T129" i="10"/>
  <c r="R129" i="10"/>
  <c r="P129" i="10"/>
  <c r="BI128" i="10"/>
  <c r="BH128" i="10"/>
  <c r="BG128" i="10"/>
  <c r="BF128" i="10"/>
  <c r="T128" i="10"/>
  <c r="R128" i="10"/>
  <c r="P128" i="10"/>
  <c r="BI127" i="10"/>
  <c r="BH127" i="10"/>
  <c r="BG127" i="10"/>
  <c r="BF127" i="10"/>
  <c r="T127" i="10"/>
  <c r="R127" i="10"/>
  <c r="P127" i="10"/>
  <c r="BI126" i="10"/>
  <c r="BH126" i="10"/>
  <c r="BG126" i="10"/>
  <c r="BF126" i="10"/>
  <c r="T126" i="10"/>
  <c r="R126" i="10"/>
  <c r="P126" i="10"/>
  <c r="BI124" i="10"/>
  <c r="BH124" i="10"/>
  <c r="BG124" i="10"/>
  <c r="BF124" i="10"/>
  <c r="T124" i="10"/>
  <c r="R124" i="10"/>
  <c r="P124" i="10"/>
  <c r="BI123" i="10"/>
  <c r="BH123" i="10"/>
  <c r="BG123" i="10"/>
  <c r="BF123" i="10"/>
  <c r="T123" i="10"/>
  <c r="R123" i="10"/>
  <c r="P123" i="10"/>
  <c r="BI122" i="10"/>
  <c r="BH122" i="10"/>
  <c r="BG122" i="10"/>
  <c r="BF122" i="10"/>
  <c r="T122" i="10"/>
  <c r="R122" i="10"/>
  <c r="P122" i="10"/>
  <c r="BI121" i="10"/>
  <c r="BH121" i="10"/>
  <c r="BG121" i="10"/>
  <c r="BF121" i="10"/>
  <c r="T121" i="10"/>
  <c r="R121" i="10"/>
  <c r="P121" i="10"/>
  <c r="BI120" i="10"/>
  <c r="BH120" i="10"/>
  <c r="BG120" i="10"/>
  <c r="BF120" i="10"/>
  <c r="T120" i="10"/>
  <c r="R120" i="10"/>
  <c r="P120" i="10"/>
  <c r="J115" i="10"/>
  <c r="J114" i="10"/>
  <c r="F114" i="10"/>
  <c r="F112" i="10"/>
  <c r="E110" i="10"/>
  <c r="J92" i="10"/>
  <c r="J91" i="10"/>
  <c r="F91" i="10"/>
  <c r="F89" i="10"/>
  <c r="E87" i="10"/>
  <c r="J18" i="10"/>
  <c r="E18" i="10"/>
  <c r="F115" i="10" s="1"/>
  <c r="J17" i="10"/>
  <c r="J12" i="10"/>
  <c r="J89" i="10" s="1"/>
  <c r="E7" i="10"/>
  <c r="E108" i="10"/>
  <c r="J37" i="9"/>
  <c r="J36" i="9"/>
  <c r="AY102" i="1" s="1"/>
  <c r="J35" i="9"/>
  <c r="AX102" i="1" s="1"/>
  <c r="BI136" i="9"/>
  <c r="BH136" i="9"/>
  <c r="BG136" i="9"/>
  <c r="BF136" i="9"/>
  <c r="T136" i="9"/>
  <c r="R136" i="9"/>
  <c r="P136" i="9"/>
  <c r="BI135" i="9"/>
  <c r="BH135" i="9"/>
  <c r="BG135" i="9"/>
  <c r="BF135" i="9"/>
  <c r="T135" i="9"/>
  <c r="R135" i="9"/>
  <c r="P135" i="9"/>
  <c r="BI134" i="9"/>
  <c r="BH134" i="9"/>
  <c r="BG134" i="9"/>
  <c r="BF134" i="9"/>
  <c r="T134" i="9"/>
  <c r="R134" i="9"/>
  <c r="P134" i="9"/>
  <c r="BI133" i="9"/>
  <c r="BH133" i="9"/>
  <c r="BG133" i="9"/>
  <c r="BF133" i="9"/>
  <c r="T133" i="9"/>
  <c r="R133" i="9"/>
  <c r="P133" i="9"/>
  <c r="BI132" i="9"/>
  <c r="BH132" i="9"/>
  <c r="BG132" i="9"/>
  <c r="BF132" i="9"/>
  <c r="T132" i="9"/>
  <c r="R132" i="9"/>
  <c r="P132" i="9"/>
  <c r="BI131" i="9"/>
  <c r="BH131" i="9"/>
  <c r="BG131" i="9"/>
  <c r="BF131" i="9"/>
  <c r="T131" i="9"/>
  <c r="R131" i="9"/>
  <c r="P131" i="9"/>
  <c r="BI130" i="9"/>
  <c r="BH130" i="9"/>
  <c r="BG130" i="9"/>
  <c r="BF130" i="9"/>
  <c r="T130" i="9"/>
  <c r="R130" i="9"/>
  <c r="P130" i="9"/>
  <c r="BI129" i="9"/>
  <c r="BH129" i="9"/>
  <c r="BG129" i="9"/>
  <c r="BF129" i="9"/>
  <c r="T129" i="9"/>
  <c r="R129" i="9"/>
  <c r="P129" i="9"/>
  <c r="BI128" i="9"/>
  <c r="BH128" i="9"/>
  <c r="BG128" i="9"/>
  <c r="BF128" i="9"/>
  <c r="T128" i="9"/>
  <c r="R128" i="9"/>
  <c r="P128" i="9"/>
  <c r="BI127" i="9"/>
  <c r="BH127" i="9"/>
  <c r="BG127" i="9"/>
  <c r="BF127" i="9"/>
  <c r="T127" i="9"/>
  <c r="R127" i="9"/>
  <c r="P127" i="9"/>
  <c r="BI125" i="9"/>
  <c r="BH125" i="9"/>
  <c r="BG125" i="9"/>
  <c r="BF125" i="9"/>
  <c r="T125" i="9"/>
  <c r="R125" i="9"/>
  <c r="P125" i="9"/>
  <c r="BI124" i="9"/>
  <c r="BH124" i="9"/>
  <c r="BG124" i="9"/>
  <c r="BF124" i="9"/>
  <c r="T124" i="9"/>
  <c r="R124" i="9"/>
  <c r="P124" i="9"/>
  <c r="BI123" i="9"/>
  <c r="BH123" i="9"/>
  <c r="BG123" i="9"/>
  <c r="BF123" i="9"/>
  <c r="T123" i="9"/>
  <c r="R123" i="9"/>
  <c r="P123" i="9"/>
  <c r="BI122" i="9"/>
  <c r="BH122" i="9"/>
  <c r="BG122" i="9"/>
  <c r="BF122" i="9"/>
  <c r="T122" i="9"/>
  <c r="R122" i="9"/>
  <c r="P122" i="9"/>
  <c r="BI121" i="9"/>
  <c r="BH121" i="9"/>
  <c r="BG121" i="9"/>
  <c r="BF121" i="9"/>
  <c r="T121" i="9"/>
  <c r="R121" i="9"/>
  <c r="P121" i="9"/>
  <c r="BI120" i="9"/>
  <c r="BH120" i="9"/>
  <c r="BG120" i="9"/>
  <c r="BF120" i="9"/>
  <c r="T120" i="9"/>
  <c r="R120" i="9"/>
  <c r="P120" i="9"/>
  <c r="J115" i="9"/>
  <c r="J114" i="9"/>
  <c r="F114" i="9"/>
  <c r="F112" i="9"/>
  <c r="E110" i="9"/>
  <c r="J92" i="9"/>
  <c r="J91" i="9"/>
  <c r="F91" i="9"/>
  <c r="F89" i="9"/>
  <c r="E87" i="9"/>
  <c r="J18" i="9"/>
  <c r="E18" i="9"/>
  <c r="F92" i="9" s="1"/>
  <c r="J17" i="9"/>
  <c r="J12" i="9"/>
  <c r="J112" i="9" s="1"/>
  <c r="E7" i="9"/>
  <c r="E108" i="9" s="1"/>
  <c r="J37" i="8"/>
  <c r="J36" i="8"/>
  <c r="AY101" i="1" s="1"/>
  <c r="J35" i="8"/>
  <c r="AX101" i="1"/>
  <c r="BI179" i="8"/>
  <c r="BH179" i="8"/>
  <c r="BG179" i="8"/>
  <c r="BF179" i="8"/>
  <c r="T179" i="8"/>
  <c r="R179" i="8"/>
  <c r="P179" i="8"/>
  <c r="BI178" i="8"/>
  <c r="BH178" i="8"/>
  <c r="BG178" i="8"/>
  <c r="BF178" i="8"/>
  <c r="T178" i="8"/>
  <c r="R178" i="8"/>
  <c r="P178" i="8"/>
  <c r="BI177" i="8"/>
  <c r="BH177" i="8"/>
  <c r="BG177" i="8"/>
  <c r="BF177" i="8"/>
  <c r="T177" i="8"/>
  <c r="R177" i="8"/>
  <c r="P177" i="8"/>
  <c r="BI176" i="8"/>
  <c r="BH176" i="8"/>
  <c r="BG176" i="8"/>
  <c r="BF176" i="8"/>
  <c r="T176" i="8"/>
  <c r="R176" i="8"/>
  <c r="P176" i="8"/>
  <c r="BI175" i="8"/>
  <c r="BH175" i="8"/>
  <c r="BG175" i="8"/>
  <c r="BF175" i="8"/>
  <c r="T175" i="8"/>
  <c r="R175" i="8"/>
  <c r="P175" i="8"/>
  <c r="BI174" i="8"/>
  <c r="BH174" i="8"/>
  <c r="BG174" i="8"/>
  <c r="BF174" i="8"/>
  <c r="T174" i="8"/>
  <c r="R174" i="8"/>
  <c r="P174" i="8"/>
  <c r="BI173" i="8"/>
  <c r="BH173" i="8"/>
  <c r="BG173" i="8"/>
  <c r="BF173" i="8"/>
  <c r="T173" i="8"/>
  <c r="R173" i="8"/>
  <c r="P173" i="8"/>
  <c r="BI172" i="8"/>
  <c r="BH172" i="8"/>
  <c r="BG172" i="8"/>
  <c r="BF172" i="8"/>
  <c r="T172" i="8"/>
  <c r="R172" i="8"/>
  <c r="P172" i="8"/>
  <c r="BI171" i="8"/>
  <c r="BH171" i="8"/>
  <c r="BG171" i="8"/>
  <c r="BF171" i="8"/>
  <c r="T171" i="8"/>
  <c r="R171" i="8"/>
  <c r="P171" i="8"/>
  <c r="BI170" i="8"/>
  <c r="BH170" i="8"/>
  <c r="BG170" i="8"/>
  <c r="BF170" i="8"/>
  <c r="T170" i="8"/>
  <c r="R170" i="8"/>
  <c r="P170" i="8"/>
  <c r="BI169" i="8"/>
  <c r="BH169" i="8"/>
  <c r="BG169" i="8"/>
  <c r="BF169" i="8"/>
  <c r="T169" i="8"/>
  <c r="R169" i="8"/>
  <c r="P169" i="8"/>
  <c r="BI168" i="8"/>
  <c r="BH168" i="8"/>
  <c r="BG168" i="8"/>
  <c r="BF168" i="8"/>
  <c r="T168" i="8"/>
  <c r="R168" i="8"/>
  <c r="P168" i="8"/>
  <c r="BI167" i="8"/>
  <c r="BH167" i="8"/>
  <c r="BG167" i="8"/>
  <c r="BF167" i="8"/>
  <c r="T167" i="8"/>
  <c r="R167" i="8"/>
  <c r="P167" i="8"/>
  <c r="BI166" i="8"/>
  <c r="BH166" i="8"/>
  <c r="BG166" i="8"/>
  <c r="BF166" i="8"/>
  <c r="T166" i="8"/>
  <c r="R166" i="8"/>
  <c r="P166" i="8"/>
  <c r="BI165" i="8"/>
  <c r="BH165" i="8"/>
  <c r="BG165" i="8"/>
  <c r="BF165" i="8"/>
  <c r="T165" i="8"/>
  <c r="R165" i="8"/>
  <c r="P165" i="8"/>
  <c r="BI164" i="8"/>
  <c r="BH164" i="8"/>
  <c r="BG164" i="8"/>
  <c r="BF164" i="8"/>
  <c r="T164" i="8"/>
  <c r="R164" i="8"/>
  <c r="P164" i="8"/>
  <c r="BI163" i="8"/>
  <c r="BH163" i="8"/>
  <c r="BG163" i="8"/>
  <c r="BF163" i="8"/>
  <c r="T163" i="8"/>
  <c r="R163" i="8"/>
  <c r="P163" i="8"/>
  <c r="BI162" i="8"/>
  <c r="BH162" i="8"/>
  <c r="BG162" i="8"/>
  <c r="BF162" i="8"/>
  <c r="T162" i="8"/>
  <c r="R162" i="8"/>
  <c r="P162" i="8"/>
  <c r="BI161" i="8"/>
  <c r="BH161" i="8"/>
  <c r="BG161" i="8"/>
  <c r="BF161" i="8"/>
  <c r="T161" i="8"/>
  <c r="R161" i="8"/>
  <c r="P161" i="8"/>
  <c r="BI160" i="8"/>
  <c r="BH160" i="8"/>
  <c r="BG160" i="8"/>
  <c r="BF160" i="8"/>
  <c r="T160" i="8"/>
  <c r="R160" i="8"/>
  <c r="P160" i="8"/>
  <c r="BI159" i="8"/>
  <c r="BH159" i="8"/>
  <c r="BG159" i="8"/>
  <c r="BF159" i="8"/>
  <c r="T159" i="8"/>
  <c r="R159" i="8"/>
  <c r="P159" i="8"/>
  <c r="BI158" i="8"/>
  <c r="BH158" i="8"/>
  <c r="BG158" i="8"/>
  <c r="BF158" i="8"/>
  <c r="T158" i="8"/>
  <c r="R158" i="8"/>
  <c r="P158" i="8"/>
  <c r="BI157" i="8"/>
  <c r="BH157" i="8"/>
  <c r="BG157" i="8"/>
  <c r="BF157" i="8"/>
  <c r="T157" i="8"/>
  <c r="R157" i="8"/>
  <c r="P157" i="8"/>
  <c r="BI156" i="8"/>
  <c r="BH156" i="8"/>
  <c r="BG156" i="8"/>
  <c r="BF156" i="8"/>
  <c r="T156" i="8"/>
  <c r="R156" i="8"/>
  <c r="P156" i="8"/>
  <c r="BI155" i="8"/>
  <c r="BH155" i="8"/>
  <c r="BG155" i="8"/>
  <c r="BF155" i="8"/>
  <c r="T155" i="8"/>
  <c r="R155" i="8"/>
  <c r="P155" i="8"/>
  <c r="BI154" i="8"/>
  <c r="BH154" i="8"/>
  <c r="BG154" i="8"/>
  <c r="BF154" i="8"/>
  <c r="T154" i="8"/>
  <c r="R154" i="8"/>
  <c r="P154" i="8"/>
  <c r="BI153" i="8"/>
  <c r="BH153" i="8"/>
  <c r="BG153" i="8"/>
  <c r="BF153" i="8"/>
  <c r="T153" i="8"/>
  <c r="R153" i="8"/>
  <c r="P153" i="8"/>
  <c r="BI151" i="8"/>
  <c r="BH151" i="8"/>
  <c r="BG151" i="8"/>
  <c r="BF151" i="8"/>
  <c r="T151" i="8"/>
  <c r="R151" i="8"/>
  <c r="P151" i="8"/>
  <c r="BI150" i="8"/>
  <c r="BH150" i="8"/>
  <c r="BG150" i="8"/>
  <c r="BF150" i="8"/>
  <c r="T150" i="8"/>
  <c r="R150" i="8"/>
  <c r="P150" i="8"/>
  <c r="BI149" i="8"/>
  <c r="BH149" i="8"/>
  <c r="BG149" i="8"/>
  <c r="BF149" i="8"/>
  <c r="T149" i="8"/>
  <c r="R149" i="8"/>
  <c r="P149" i="8"/>
  <c r="BI148" i="8"/>
  <c r="BH148" i="8"/>
  <c r="BG148" i="8"/>
  <c r="BF148" i="8"/>
  <c r="T148" i="8"/>
  <c r="R148" i="8"/>
  <c r="P148" i="8"/>
  <c r="BI147" i="8"/>
  <c r="BH147" i="8"/>
  <c r="BG147" i="8"/>
  <c r="BF147" i="8"/>
  <c r="T147" i="8"/>
  <c r="R147" i="8"/>
  <c r="P147" i="8"/>
  <c r="BI146" i="8"/>
  <c r="BH146" i="8"/>
  <c r="BG146" i="8"/>
  <c r="BF146" i="8"/>
  <c r="T146" i="8"/>
  <c r="R146" i="8"/>
  <c r="P146" i="8"/>
  <c r="BI145" i="8"/>
  <c r="BH145" i="8"/>
  <c r="BG145" i="8"/>
  <c r="BF145" i="8"/>
  <c r="T145" i="8"/>
  <c r="R145" i="8"/>
  <c r="P145" i="8"/>
  <c r="BI144" i="8"/>
  <c r="BH144" i="8"/>
  <c r="BG144" i="8"/>
  <c r="BF144" i="8"/>
  <c r="T144" i="8"/>
  <c r="R144" i="8"/>
  <c r="P144" i="8"/>
  <c r="BI143" i="8"/>
  <c r="BH143" i="8"/>
  <c r="BG143" i="8"/>
  <c r="BF143" i="8"/>
  <c r="T143" i="8"/>
  <c r="R143" i="8"/>
  <c r="P143" i="8"/>
  <c r="BI142" i="8"/>
  <c r="BH142" i="8"/>
  <c r="BG142" i="8"/>
  <c r="BF142" i="8"/>
  <c r="T142" i="8"/>
  <c r="R142" i="8"/>
  <c r="P142" i="8"/>
  <c r="BI141" i="8"/>
  <c r="BH141" i="8"/>
  <c r="BG141" i="8"/>
  <c r="BF141" i="8"/>
  <c r="T141" i="8"/>
  <c r="R141" i="8"/>
  <c r="P141" i="8"/>
  <c r="BI140" i="8"/>
  <c r="BH140" i="8"/>
  <c r="BG140" i="8"/>
  <c r="BF140" i="8"/>
  <c r="T140" i="8"/>
  <c r="R140" i="8"/>
  <c r="P140" i="8"/>
  <c r="BI139" i="8"/>
  <c r="BH139" i="8"/>
  <c r="BG139" i="8"/>
  <c r="BF139" i="8"/>
  <c r="T139" i="8"/>
  <c r="R139" i="8"/>
  <c r="P139" i="8"/>
  <c r="BI138" i="8"/>
  <c r="BH138" i="8"/>
  <c r="BG138" i="8"/>
  <c r="BF138" i="8"/>
  <c r="T138" i="8"/>
  <c r="R138" i="8"/>
  <c r="P138" i="8"/>
  <c r="BI137" i="8"/>
  <c r="BH137" i="8"/>
  <c r="BG137" i="8"/>
  <c r="BF137" i="8"/>
  <c r="T137" i="8"/>
  <c r="R137" i="8"/>
  <c r="P137" i="8"/>
  <c r="BI136" i="8"/>
  <c r="BH136" i="8"/>
  <c r="BG136" i="8"/>
  <c r="BF136" i="8"/>
  <c r="T136" i="8"/>
  <c r="R136" i="8"/>
  <c r="P136" i="8"/>
  <c r="BI135" i="8"/>
  <c r="BH135" i="8"/>
  <c r="BG135" i="8"/>
  <c r="BF135" i="8"/>
  <c r="T135" i="8"/>
  <c r="R135" i="8"/>
  <c r="P135" i="8"/>
  <c r="BI134" i="8"/>
  <c r="BH134" i="8"/>
  <c r="BG134" i="8"/>
  <c r="BF134" i="8"/>
  <c r="T134" i="8"/>
  <c r="R134" i="8"/>
  <c r="P134" i="8"/>
  <c r="BI133" i="8"/>
  <c r="BH133" i="8"/>
  <c r="BG133" i="8"/>
  <c r="BF133" i="8"/>
  <c r="T133" i="8"/>
  <c r="R133" i="8"/>
  <c r="P133" i="8"/>
  <c r="BI132" i="8"/>
  <c r="BH132" i="8"/>
  <c r="BG132" i="8"/>
  <c r="BF132" i="8"/>
  <c r="T132" i="8"/>
  <c r="R132" i="8"/>
  <c r="P132" i="8"/>
  <c r="BI131" i="8"/>
  <c r="BH131" i="8"/>
  <c r="BG131" i="8"/>
  <c r="BF131" i="8"/>
  <c r="T131" i="8"/>
  <c r="R131" i="8"/>
  <c r="P131" i="8"/>
  <c r="BI130" i="8"/>
  <c r="BH130" i="8"/>
  <c r="BG130" i="8"/>
  <c r="BF130" i="8"/>
  <c r="T130" i="8"/>
  <c r="R130" i="8"/>
  <c r="P130" i="8"/>
  <c r="BI129" i="8"/>
  <c r="BH129" i="8"/>
  <c r="BG129" i="8"/>
  <c r="BF129" i="8"/>
  <c r="T129" i="8"/>
  <c r="R129" i="8"/>
  <c r="P129" i="8"/>
  <c r="BI128" i="8"/>
  <c r="BH128" i="8"/>
  <c r="BG128" i="8"/>
  <c r="BF128" i="8"/>
  <c r="T128" i="8"/>
  <c r="R128" i="8"/>
  <c r="P128" i="8"/>
  <c r="BI127" i="8"/>
  <c r="BH127" i="8"/>
  <c r="BG127" i="8"/>
  <c r="BF127" i="8"/>
  <c r="T127" i="8"/>
  <c r="R127" i="8"/>
  <c r="P127" i="8"/>
  <c r="BI126" i="8"/>
  <c r="BH126" i="8"/>
  <c r="BG126" i="8"/>
  <c r="BF126" i="8"/>
  <c r="T126" i="8"/>
  <c r="R126" i="8"/>
  <c r="P126" i="8"/>
  <c r="BI125" i="8"/>
  <c r="BH125" i="8"/>
  <c r="BG125" i="8"/>
  <c r="BF125" i="8"/>
  <c r="T125" i="8"/>
  <c r="R125" i="8"/>
  <c r="P125" i="8"/>
  <c r="BI124" i="8"/>
  <c r="BH124" i="8"/>
  <c r="BG124" i="8"/>
  <c r="BF124" i="8"/>
  <c r="T124" i="8"/>
  <c r="R124" i="8"/>
  <c r="P124" i="8"/>
  <c r="BI123" i="8"/>
  <c r="BH123" i="8"/>
  <c r="BG123" i="8"/>
  <c r="BF123" i="8"/>
  <c r="T123" i="8"/>
  <c r="R123" i="8"/>
  <c r="P123" i="8"/>
  <c r="BI122" i="8"/>
  <c r="BH122" i="8"/>
  <c r="BG122" i="8"/>
  <c r="BF122" i="8"/>
  <c r="T122" i="8"/>
  <c r="R122" i="8"/>
  <c r="P122" i="8"/>
  <c r="BI121" i="8"/>
  <c r="BH121" i="8"/>
  <c r="BG121" i="8"/>
  <c r="BF121" i="8"/>
  <c r="T121" i="8"/>
  <c r="R121" i="8"/>
  <c r="P121" i="8"/>
  <c r="BI120" i="8"/>
  <c r="BH120" i="8"/>
  <c r="BG120" i="8"/>
  <c r="BF120" i="8"/>
  <c r="T120" i="8"/>
  <c r="R120" i="8"/>
  <c r="P120" i="8"/>
  <c r="J115" i="8"/>
  <c r="J114" i="8"/>
  <c r="F114" i="8"/>
  <c r="F112" i="8"/>
  <c r="E110" i="8"/>
  <c r="J92" i="8"/>
  <c r="J91" i="8"/>
  <c r="F91" i="8"/>
  <c r="F89" i="8"/>
  <c r="E87" i="8"/>
  <c r="J18" i="8"/>
  <c r="E18" i="8"/>
  <c r="F92" i="8" s="1"/>
  <c r="J17" i="8"/>
  <c r="J12" i="8"/>
  <c r="J112" i="8" s="1"/>
  <c r="E7" i="8"/>
  <c r="E108" i="8" s="1"/>
  <c r="J37" i="7"/>
  <c r="J36" i="7"/>
  <c r="AY100" i="1" s="1"/>
  <c r="J35" i="7"/>
  <c r="AX100" i="1"/>
  <c r="BI182" i="7"/>
  <c r="BH182" i="7"/>
  <c r="BG182" i="7"/>
  <c r="BF182" i="7"/>
  <c r="T182" i="7"/>
  <c r="R182" i="7"/>
  <c r="P182" i="7"/>
  <c r="BI181" i="7"/>
  <c r="BH181" i="7"/>
  <c r="BG181" i="7"/>
  <c r="BF181" i="7"/>
  <c r="T181" i="7"/>
  <c r="R181" i="7"/>
  <c r="P181" i="7"/>
  <c r="BI180" i="7"/>
  <c r="BH180" i="7"/>
  <c r="BG180" i="7"/>
  <c r="BF180" i="7"/>
  <c r="T180" i="7"/>
  <c r="R180" i="7"/>
  <c r="P180" i="7"/>
  <c r="BI179" i="7"/>
  <c r="BH179" i="7"/>
  <c r="BG179" i="7"/>
  <c r="BF179" i="7"/>
  <c r="T179" i="7"/>
  <c r="R179" i="7"/>
  <c r="P179" i="7"/>
  <c r="BI178" i="7"/>
  <c r="BH178" i="7"/>
  <c r="BG178" i="7"/>
  <c r="BF178" i="7"/>
  <c r="T178" i="7"/>
  <c r="R178" i="7"/>
  <c r="P178" i="7"/>
  <c r="BI177" i="7"/>
  <c r="BH177" i="7"/>
  <c r="BG177" i="7"/>
  <c r="BF177" i="7"/>
  <c r="T177" i="7"/>
  <c r="R177" i="7"/>
  <c r="P177" i="7"/>
  <c r="BI176" i="7"/>
  <c r="BH176" i="7"/>
  <c r="BG176" i="7"/>
  <c r="BF176" i="7"/>
  <c r="T176" i="7"/>
  <c r="R176" i="7"/>
  <c r="P176" i="7"/>
  <c r="BI175" i="7"/>
  <c r="BH175" i="7"/>
  <c r="BG175" i="7"/>
  <c r="BF175" i="7"/>
  <c r="T175" i="7"/>
  <c r="R175" i="7"/>
  <c r="P175" i="7"/>
  <c r="BI174" i="7"/>
  <c r="BH174" i="7"/>
  <c r="BG174" i="7"/>
  <c r="BF174" i="7"/>
  <c r="T174" i="7"/>
  <c r="R174" i="7"/>
  <c r="P174" i="7"/>
  <c r="BI173" i="7"/>
  <c r="BH173" i="7"/>
  <c r="BG173" i="7"/>
  <c r="BF173" i="7"/>
  <c r="T173" i="7"/>
  <c r="R173" i="7"/>
  <c r="P173" i="7"/>
  <c r="BI172" i="7"/>
  <c r="BH172" i="7"/>
  <c r="BG172" i="7"/>
  <c r="BF172" i="7"/>
  <c r="T172" i="7"/>
  <c r="R172" i="7"/>
  <c r="P172" i="7"/>
  <c r="BI171" i="7"/>
  <c r="BH171" i="7"/>
  <c r="BG171" i="7"/>
  <c r="BF171" i="7"/>
  <c r="T171" i="7"/>
  <c r="R171" i="7"/>
  <c r="P171" i="7"/>
  <c r="BI170" i="7"/>
  <c r="BH170" i="7"/>
  <c r="BG170" i="7"/>
  <c r="BF170" i="7"/>
  <c r="T170" i="7"/>
  <c r="R170" i="7"/>
  <c r="P170" i="7"/>
  <c r="BI169" i="7"/>
  <c r="BH169" i="7"/>
  <c r="BG169" i="7"/>
  <c r="BF169" i="7"/>
  <c r="T169" i="7"/>
  <c r="R169" i="7"/>
  <c r="P169" i="7"/>
  <c r="BI168" i="7"/>
  <c r="BH168" i="7"/>
  <c r="BG168" i="7"/>
  <c r="BF168" i="7"/>
  <c r="T168" i="7"/>
  <c r="R168" i="7"/>
  <c r="P168" i="7"/>
  <c r="BI167" i="7"/>
  <c r="BH167" i="7"/>
  <c r="BG167" i="7"/>
  <c r="BF167" i="7"/>
  <c r="T167" i="7"/>
  <c r="R167" i="7"/>
  <c r="P167" i="7"/>
  <c r="BI166" i="7"/>
  <c r="BH166" i="7"/>
  <c r="BG166" i="7"/>
  <c r="BF166" i="7"/>
  <c r="T166" i="7"/>
  <c r="R166" i="7"/>
  <c r="P166" i="7"/>
  <c r="BI165" i="7"/>
  <c r="BH165" i="7"/>
  <c r="BG165" i="7"/>
  <c r="BF165" i="7"/>
  <c r="T165" i="7"/>
  <c r="R165" i="7"/>
  <c r="P165" i="7"/>
  <c r="BI164" i="7"/>
  <c r="BH164" i="7"/>
  <c r="BG164" i="7"/>
  <c r="BF164" i="7"/>
  <c r="T164" i="7"/>
  <c r="R164" i="7"/>
  <c r="P164" i="7"/>
  <c r="BI163" i="7"/>
  <c r="BH163" i="7"/>
  <c r="BG163" i="7"/>
  <c r="BF163" i="7"/>
  <c r="T163" i="7"/>
  <c r="R163" i="7"/>
  <c r="P163" i="7"/>
  <c r="BI162" i="7"/>
  <c r="BH162" i="7"/>
  <c r="BG162" i="7"/>
  <c r="BF162" i="7"/>
  <c r="T162" i="7"/>
  <c r="R162" i="7"/>
  <c r="P162" i="7"/>
  <c r="BI161" i="7"/>
  <c r="BH161" i="7"/>
  <c r="BG161" i="7"/>
  <c r="BF161" i="7"/>
  <c r="T161" i="7"/>
  <c r="R161" i="7"/>
  <c r="P161" i="7"/>
  <c r="BI159" i="7"/>
  <c r="BH159" i="7"/>
  <c r="BG159" i="7"/>
  <c r="BF159" i="7"/>
  <c r="T159" i="7"/>
  <c r="R159" i="7"/>
  <c r="P159" i="7"/>
  <c r="BI158" i="7"/>
  <c r="BH158" i="7"/>
  <c r="BG158" i="7"/>
  <c r="BF158" i="7"/>
  <c r="T158" i="7"/>
  <c r="R158" i="7"/>
  <c r="P158" i="7"/>
  <c r="BI157" i="7"/>
  <c r="BH157" i="7"/>
  <c r="BG157" i="7"/>
  <c r="BF157" i="7"/>
  <c r="T157" i="7"/>
  <c r="R157" i="7"/>
  <c r="P157" i="7"/>
  <c r="BI156" i="7"/>
  <c r="BH156" i="7"/>
  <c r="BG156" i="7"/>
  <c r="BF156" i="7"/>
  <c r="T156" i="7"/>
  <c r="R156" i="7"/>
  <c r="P156" i="7"/>
  <c r="BI155" i="7"/>
  <c r="BH155" i="7"/>
  <c r="BG155" i="7"/>
  <c r="BF155" i="7"/>
  <c r="T155" i="7"/>
  <c r="R155" i="7"/>
  <c r="P155" i="7"/>
  <c r="BI154" i="7"/>
  <c r="BH154" i="7"/>
  <c r="BG154" i="7"/>
  <c r="BF154" i="7"/>
  <c r="T154" i="7"/>
  <c r="R154" i="7"/>
  <c r="P154" i="7"/>
  <c r="BI153" i="7"/>
  <c r="BH153" i="7"/>
  <c r="BG153" i="7"/>
  <c r="BF153" i="7"/>
  <c r="T153" i="7"/>
  <c r="R153" i="7"/>
  <c r="P153" i="7"/>
  <c r="BI152" i="7"/>
  <c r="BH152" i="7"/>
  <c r="BG152" i="7"/>
  <c r="BF152" i="7"/>
  <c r="T152" i="7"/>
  <c r="R152" i="7"/>
  <c r="P152" i="7"/>
  <c r="BI151" i="7"/>
  <c r="BH151" i="7"/>
  <c r="BG151" i="7"/>
  <c r="BF151" i="7"/>
  <c r="T151" i="7"/>
  <c r="R151" i="7"/>
  <c r="P151" i="7"/>
  <c r="BI150" i="7"/>
  <c r="BH150" i="7"/>
  <c r="BG150" i="7"/>
  <c r="BF150" i="7"/>
  <c r="T150" i="7"/>
  <c r="R150" i="7"/>
  <c r="P150" i="7"/>
  <c r="BI149" i="7"/>
  <c r="BH149" i="7"/>
  <c r="BG149" i="7"/>
  <c r="BF149" i="7"/>
  <c r="T149" i="7"/>
  <c r="R149" i="7"/>
  <c r="P149" i="7"/>
  <c r="BI148" i="7"/>
  <c r="BH148" i="7"/>
  <c r="BG148" i="7"/>
  <c r="BF148" i="7"/>
  <c r="T148" i="7"/>
  <c r="R148" i="7"/>
  <c r="P148" i="7"/>
  <c r="BI147" i="7"/>
  <c r="BH147" i="7"/>
  <c r="BG147" i="7"/>
  <c r="BF147" i="7"/>
  <c r="T147" i="7"/>
  <c r="R147" i="7"/>
  <c r="P147" i="7"/>
  <c r="BI146" i="7"/>
  <c r="BH146" i="7"/>
  <c r="BG146" i="7"/>
  <c r="BF146" i="7"/>
  <c r="T146" i="7"/>
  <c r="R146" i="7"/>
  <c r="P146" i="7"/>
  <c r="BI145" i="7"/>
  <c r="BH145" i="7"/>
  <c r="BG145" i="7"/>
  <c r="BF145" i="7"/>
  <c r="T145" i="7"/>
  <c r="R145" i="7"/>
  <c r="P145" i="7"/>
  <c r="BI144" i="7"/>
  <c r="BH144" i="7"/>
  <c r="BG144" i="7"/>
  <c r="BF144" i="7"/>
  <c r="T144" i="7"/>
  <c r="R144" i="7"/>
  <c r="P144" i="7"/>
  <c r="BI143" i="7"/>
  <c r="BH143" i="7"/>
  <c r="BG143" i="7"/>
  <c r="BF143" i="7"/>
  <c r="T143" i="7"/>
  <c r="R143" i="7"/>
  <c r="P143" i="7"/>
  <c r="BI142" i="7"/>
  <c r="BH142" i="7"/>
  <c r="BG142" i="7"/>
  <c r="BF142" i="7"/>
  <c r="T142" i="7"/>
  <c r="R142" i="7"/>
  <c r="P142" i="7"/>
  <c r="BI141" i="7"/>
  <c r="BH141" i="7"/>
  <c r="BG141" i="7"/>
  <c r="BF141" i="7"/>
  <c r="T141" i="7"/>
  <c r="R141" i="7"/>
  <c r="P141" i="7"/>
  <c r="BI140" i="7"/>
  <c r="BH140" i="7"/>
  <c r="BG140" i="7"/>
  <c r="BF140" i="7"/>
  <c r="T140" i="7"/>
  <c r="R140" i="7"/>
  <c r="P140" i="7"/>
  <c r="BI139" i="7"/>
  <c r="BH139" i="7"/>
  <c r="BG139" i="7"/>
  <c r="BF139" i="7"/>
  <c r="T139" i="7"/>
  <c r="R139" i="7"/>
  <c r="P139" i="7"/>
  <c r="BI138" i="7"/>
  <c r="BH138" i="7"/>
  <c r="BG138" i="7"/>
  <c r="BF138" i="7"/>
  <c r="T138" i="7"/>
  <c r="R138" i="7"/>
  <c r="P138" i="7"/>
  <c r="BI137" i="7"/>
  <c r="BH137" i="7"/>
  <c r="BG137" i="7"/>
  <c r="BF137" i="7"/>
  <c r="T137" i="7"/>
  <c r="R137" i="7"/>
  <c r="P137" i="7"/>
  <c r="BI136" i="7"/>
  <c r="BH136" i="7"/>
  <c r="BG136" i="7"/>
  <c r="BF136" i="7"/>
  <c r="T136" i="7"/>
  <c r="R136" i="7"/>
  <c r="P136" i="7"/>
  <c r="BI135" i="7"/>
  <c r="BH135" i="7"/>
  <c r="BG135" i="7"/>
  <c r="BF135" i="7"/>
  <c r="T135" i="7"/>
  <c r="R135" i="7"/>
  <c r="P135" i="7"/>
  <c r="BI134" i="7"/>
  <c r="BH134" i="7"/>
  <c r="BG134" i="7"/>
  <c r="BF134" i="7"/>
  <c r="T134" i="7"/>
  <c r="R134" i="7"/>
  <c r="P134" i="7"/>
  <c r="BI133" i="7"/>
  <c r="BH133" i="7"/>
  <c r="BG133" i="7"/>
  <c r="BF133" i="7"/>
  <c r="T133" i="7"/>
  <c r="R133" i="7"/>
  <c r="P133" i="7"/>
  <c r="BI132" i="7"/>
  <c r="BH132" i="7"/>
  <c r="BG132" i="7"/>
  <c r="BF132" i="7"/>
  <c r="T132" i="7"/>
  <c r="R132" i="7"/>
  <c r="P132" i="7"/>
  <c r="BI131" i="7"/>
  <c r="BH131" i="7"/>
  <c r="BG131" i="7"/>
  <c r="BF131" i="7"/>
  <c r="T131" i="7"/>
  <c r="R131" i="7"/>
  <c r="P131" i="7"/>
  <c r="BI130" i="7"/>
  <c r="BH130" i="7"/>
  <c r="BG130" i="7"/>
  <c r="BF130" i="7"/>
  <c r="T130" i="7"/>
  <c r="R130" i="7"/>
  <c r="P130" i="7"/>
  <c r="BI129" i="7"/>
  <c r="BH129" i="7"/>
  <c r="BG129" i="7"/>
  <c r="BF129" i="7"/>
  <c r="T129" i="7"/>
  <c r="R129" i="7"/>
  <c r="P129" i="7"/>
  <c r="BI128" i="7"/>
  <c r="BH128" i="7"/>
  <c r="BG128" i="7"/>
  <c r="BF128" i="7"/>
  <c r="T128" i="7"/>
  <c r="R128" i="7"/>
  <c r="P128" i="7"/>
  <c r="BI127" i="7"/>
  <c r="BH127" i="7"/>
  <c r="BG127" i="7"/>
  <c r="BF127" i="7"/>
  <c r="T127" i="7"/>
  <c r="R127" i="7"/>
  <c r="P127" i="7"/>
  <c r="BI126" i="7"/>
  <c r="BH126" i="7"/>
  <c r="BG126" i="7"/>
  <c r="BF126" i="7"/>
  <c r="T126" i="7"/>
  <c r="R126" i="7"/>
  <c r="P126" i="7"/>
  <c r="BI125" i="7"/>
  <c r="BH125" i="7"/>
  <c r="BG125" i="7"/>
  <c r="BF125" i="7"/>
  <c r="T125" i="7"/>
  <c r="R125" i="7"/>
  <c r="P125" i="7"/>
  <c r="BI124" i="7"/>
  <c r="BH124" i="7"/>
  <c r="BG124" i="7"/>
  <c r="BF124" i="7"/>
  <c r="T124" i="7"/>
  <c r="R124" i="7"/>
  <c r="P124" i="7"/>
  <c r="BI123" i="7"/>
  <c r="BH123" i="7"/>
  <c r="BG123" i="7"/>
  <c r="BF123" i="7"/>
  <c r="T123" i="7"/>
  <c r="R123" i="7"/>
  <c r="P123" i="7"/>
  <c r="BI122" i="7"/>
  <c r="BH122" i="7"/>
  <c r="BG122" i="7"/>
  <c r="BF122" i="7"/>
  <c r="T122" i="7"/>
  <c r="R122" i="7"/>
  <c r="P122" i="7"/>
  <c r="J116" i="7"/>
  <c r="J115" i="7"/>
  <c r="F115" i="7"/>
  <c r="F113" i="7"/>
  <c r="E111" i="7"/>
  <c r="J92" i="7"/>
  <c r="J91" i="7"/>
  <c r="F91" i="7"/>
  <c r="F89" i="7"/>
  <c r="E87" i="7"/>
  <c r="J18" i="7"/>
  <c r="E18" i="7"/>
  <c r="F116" i="7" s="1"/>
  <c r="J17" i="7"/>
  <c r="J12" i="7"/>
  <c r="J113" i="7" s="1"/>
  <c r="E7" i="7"/>
  <c r="E109" i="7" s="1"/>
  <c r="J37" i="6"/>
  <c r="J36" i="6"/>
  <c r="AY99" i="1" s="1"/>
  <c r="J35" i="6"/>
  <c r="AX99" i="1" s="1"/>
  <c r="BI216" i="6"/>
  <c r="BH216" i="6"/>
  <c r="BG216" i="6"/>
  <c r="BF216" i="6"/>
  <c r="T216" i="6"/>
  <c r="R216" i="6"/>
  <c r="P216" i="6"/>
  <c r="BI215" i="6"/>
  <c r="BH215" i="6"/>
  <c r="BG215" i="6"/>
  <c r="BF215" i="6"/>
  <c r="T215" i="6"/>
  <c r="R215" i="6"/>
  <c r="P215" i="6"/>
  <c r="BI214" i="6"/>
  <c r="BH214" i="6"/>
  <c r="BG214" i="6"/>
  <c r="BF214" i="6"/>
  <c r="T214" i="6"/>
  <c r="R214" i="6"/>
  <c r="P214" i="6"/>
  <c r="BI213" i="6"/>
  <c r="BH213" i="6"/>
  <c r="BG213" i="6"/>
  <c r="BF213" i="6"/>
  <c r="T213" i="6"/>
  <c r="R213" i="6"/>
  <c r="P213" i="6"/>
  <c r="BI212" i="6"/>
  <c r="BH212" i="6"/>
  <c r="BG212" i="6"/>
  <c r="BF212" i="6"/>
  <c r="T212" i="6"/>
  <c r="R212" i="6"/>
  <c r="P212" i="6"/>
  <c r="BI211" i="6"/>
  <c r="BH211" i="6"/>
  <c r="BG211" i="6"/>
  <c r="BF211" i="6"/>
  <c r="T211" i="6"/>
  <c r="R211" i="6"/>
  <c r="P211" i="6"/>
  <c r="BI210" i="6"/>
  <c r="BH210" i="6"/>
  <c r="BG210" i="6"/>
  <c r="BF210" i="6"/>
  <c r="T210" i="6"/>
  <c r="R210" i="6"/>
  <c r="P210" i="6"/>
  <c r="BI209" i="6"/>
  <c r="BH209" i="6"/>
  <c r="BG209" i="6"/>
  <c r="BF209" i="6"/>
  <c r="T209" i="6"/>
  <c r="R209" i="6"/>
  <c r="P209" i="6"/>
  <c r="BI208" i="6"/>
  <c r="BH208" i="6"/>
  <c r="BG208" i="6"/>
  <c r="BF208" i="6"/>
  <c r="T208" i="6"/>
  <c r="R208" i="6"/>
  <c r="P208" i="6"/>
  <c r="BI207" i="6"/>
  <c r="BH207" i="6"/>
  <c r="BG207" i="6"/>
  <c r="BF207" i="6"/>
  <c r="T207" i="6"/>
  <c r="R207" i="6"/>
  <c r="P207" i="6"/>
  <c r="BI206" i="6"/>
  <c r="BH206" i="6"/>
  <c r="BG206" i="6"/>
  <c r="BF206" i="6"/>
  <c r="T206" i="6"/>
  <c r="R206" i="6"/>
  <c r="P206" i="6"/>
  <c r="BI205" i="6"/>
  <c r="BH205" i="6"/>
  <c r="BG205" i="6"/>
  <c r="BF205" i="6"/>
  <c r="T205" i="6"/>
  <c r="R205" i="6"/>
  <c r="P205" i="6"/>
  <c r="BI204" i="6"/>
  <c r="BH204" i="6"/>
  <c r="BG204" i="6"/>
  <c r="BF204" i="6"/>
  <c r="T204" i="6"/>
  <c r="R204" i="6"/>
  <c r="P204" i="6"/>
  <c r="BI203" i="6"/>
  <c r="BH203" i="6"/>
  <c r="BG203" i="6"/>
  <c r="BF203" i="6"/>
  <c r="T203" i="6"/>
  <c r="R203" i="6"/>
  <c r="P203" i="6"/>
  <c r="BI202" i="6"/>
  <c r="BH202" i="6"/>
  <c r="BG202" i="6"/>
  <c r="BF202" i="6"/>
  <c r="T202" i="6"/>
  <c r="R202" i="6"/>
  <c r="P202" i="6"/>
  <c r="BI201" i="6"/>
  <c r="BH201" i="6"/>
  <c r="BG201" i="6"/>
  <c r="BF201" i="6"/>
  <c r="T201" i="6"/>
  <c r="R201" i="6"/>
  <c r="P201" i="6"/>
  <c r="BI200" i="6"/>
  <c r="BH200" i="6"/>
  <c r="BG200" i="6"/>
  <c r="BF200" i="6"/>
  <c r="T200" i="6"/>
  <c r="R200" i="6"/>
  <c r="P200" i="6"/>
  <c r="BI199" i="6"/>
  <c r="BH199" i="6"/>
  <c r="BG199" i="6"/>
  <c r="BF199" i="6"/>
  <c r="T199" i="6"/>
  <c r="R199" i="6"/>
  <c r="P199" i="6"/>
  <c r="BI198" i="6"/>
  <c r="BH198" i="6"/>
  <c r="BG198" i="6"/>
  <c r="BF198" i="6"/>
  <c r="T198" i="6"/>
  <c r="R198" i="6"/>
  <c r="P198" i="6"/>
  <c r="BI197" i="6"/>
  <c r="BH197" i="6"/>
  <c r="BG197" i="6"/>
  <c r="BF197" i="6"/>
  <c r="T197" i="6"/>
  <c r="R197" i="6"/>
  <c r="P197" i="6"/>
  <c r="BI196" i="6"/>
  <c r="BH196" i="6"/>
  <c r="BG196" i="6"/>
  <c r="BF196" i="6"/>
  <c r="T196" i="6"/>
  <c r="R196" i="6"/>
  <c r="P196" i="6"/>
  <c r="BI195" i="6"/>
  <c r="BH195" i="6"/>
  <c r="BG195" i="6"/>
  <c r="BF195" i="6"/>
  <c r="T195" i="6"/>
  <c r="R195" i="6"/>
  <c r="P195" i="6"/>
  <c r="BI194" i="6"/>
  <c r="BH194" i="6"/>
  <c r="BG194" i="6"/>
  <c r="BF194" i="6"/>
  <c r="T194" i="6"/>
  <c r="R194" i="6"/>
  <c r="P194" i="6"/>
  <c r="BI193" i="6"/>
  <c r="BH193" i="6"/>
  <c r="BG193" i="6"/>
  <c r="BF193" i="6"/>
  <c r="T193" i="6"/>
  <c r="R193" i="6"/>
  <c r="P193" i="6"/>
  <c r="BI192" i="6"/>
  <c r="BH192" i="6"/>
  <c r="BG192" i="6"/>
  <c r="BF192" i="6"/>
  <c r="T192" i="6"/>
  <c r="R192" i="6"/>
  <c r="P192" i="6"/>
  <c r="BI191" i="6"/>
  <c r="BH191" i="6"/>
  <c r="BG191" i="6"/>
  <c r="BF191" i="6"/>
  <c r="T191" i="6"/>
  <c r="R191" i="6"/>
  <c r="P191" i="6"/>
  <c r="BI190" i="6"/>
  <c r="BH190" i="6"/>
  <c r="BG190" i="6"/>
  <c r="BF190" i="6"/>
  <c r="T190" i="6"/>
  <c r="R190" i="6"/>
  <c r="P190" i="6"/>
  <c r="BI189" i="6"/>
  <c r="BH189" i="6"/>
  <c r="BG189" i="6"/>
  <c r="BF189" i="6"/>
  <c r="T189" i="6"/>
  <c r="R189" i="6"/>
  <c r="P189" i="6"/>
  <c r="BI188" i="6"/>
  <c r="BH188" i="6"/>
  <c r="BG188" i="6"/>
  <c r="BF188" i="6"/>
  <c r="T188" i="6"/>
  <c r="R188" i="6"/>
  <c r="P188" i="6"/>
  <c r="BI187" i="6"/>
  <c r="BH187" i="6"/>
  <c r="BG187" i="6"/>
  <c r="BF187" i="6"/>
  <c r="T187" i="6"/>
  <c r="R187" i="6"/>
  <c r="P187" i="6"/>
  <c r="BI186" i="6"/>
  <c r="BH186" i="6"/>
  <c r="BG186" i="6"/>
  <c r="BF186" i="6"/>
  <c r="T186" i="6"/>
  <c r="R186" i="6"/>
  <c r="P186" i="6"/>
  <c r="BI185" i="6"/>
  <c r="BH185" i="6"/>
  <c r="BG185" i="6"/>
  <c r="BF185" i="6"/>
  <c r="T185" i="6"/>
  <c r="R185" i="6"/>
  <c r="P185" i="6"/>
  <c r="BI184" i="6"/>
  <c r="BH184" i="6"/>
  <c r="BG184" i="6"/>
  <c r="BF184" i="6"/>
  <c r="T184" i="6"/>
  <c r="R184" i="6"/>
  <c r="P184" i="6"/>
  <c r="BI183" i="6"/>
  <c r="BH183" i="6"/>
  <c r="BG183" i="6"/>
  <c r="BF183" i="6"/>
  <c r="T183" i="6"/>
  <c r="R183" i="6"/>
  <c r="P183" i="6"/>
  <c r="BI182" i="6"/>
  <c r="BH182" i="6"/>
  <c r="BG182" i="6"/>
  <c r="BF182" i="6"/>
  <c r="T182" i="6"/>
  <c r="R182" i="6"/>
  <c r="P182" i="6"/>
  <c r="BI181" i="6"/>
  <c r="BH181" i="6"/>
  <c r="BG181" i="6"/>
  <c r="BF181" i="6"/>
  <c r="T181" i="6"/>
  <c r="R181" i="6"/>
  <c r="P181" i="6"/>
  <c r="BI180" i="6"/>
  <c r="BH180" i="6"/>
  <c r="BG180" i="6"/>
  <c r="BF180" i="6"/>
  <c r="T180" i="6"/>
  <c r="R180" i="6"/>
  <c r="P180" i="6"/>
  <c r="BI179" i="6"/>
  <c r="BH179" i="6"/>
  <c r="BG179" i="6"/>
  <c r="BF179" i="6"/>
  <c r="T179" i="6"/>
  <c r="R179" i="6"/>
  <c r="P179" i="6"/>
  <c r="BI178" i="6"/>
  <c r="BH178" i="6"/>
  <c r="BG178" i="6"/>
  <c r="BF178" i="6"/>
  <c r="T178" i="6"/>
  <c r="R178" i="6"/>
  <c r="P178" i="6"/>
  <c r="BI177" i="6"/>
  <c r="BH177" i="6"/>
  <c r="BG177" i="6"/>
  <c r="BF177" i="6"/>
  <c r="T177" i="6"/>
  <c r="R177" i="6"/>
  <c r="P177" i="6"/>
  <c r="BI176" i="6"/>
  <c r="BH176" i="6"/>
  <c r="BG176" i="6"/>
  <c r="BF176" i="6"/>
  <c r="T176" i="6"/>
  <c r="R176" i="6"/>
  <c r="P176" i="6"/>
  <c r="BI175" i="6"/>
  <c r="BH175" i="6"/>
  <c r="BG175" i="6"/>
  <c r="BF175" i="6"/>
  <c r="T175" i="6"/>
  <c r="R175" i="6"/>
  <c r="P175" i="6"/>
  <c r="BI174" i="6"/>
  <c r="BH174" i="6"/>
  <c r="BG174" i="6"/>
  <c r="BF174" i="6"/>
  <c r="T174" i="6"/>
  <c r="R174" i="6"/>
  <c r="P174" i="6"/>
  <c r="BI173" i="6"/>
  <c r="BH173" i="6"/>
  <c r="BG173" i="6"/>
  <c r="BF173" i="6"/>
  <c r="T173" i="6"/>
  <c r="R173" i="6"/>
  <c r="P173" i="6"/>
  <c r="BI172" i="6"/>
  <c r="BH172" i="6"/>
  <c r="BG172" i="6"/>
  <c r="BF172" i="6"/>
  <c r="T172" i="6"/>
  <c r="R172" i="6"/>
  <c r="P172" i="6"/>
  <c r="BI171" i="6"/>
  <c r="BH171" i="6"/>
  <c r="BG171" i="6"/>
  <c r="BF171" i="6"/>
  <c r="T171" i="6"/>
  <c r="R171" i="6"/>
  <c r="P171" i="6"/>
  <c r="BI170" i="6"/>
  <c r="BH170" i="6"/>
  <c r="BG170" i="6"/>
  <c r="BF170" i="6"/>
  <c r="T170" i="6"/>
  <c r="R170" i="6"/>
  <c r="P170" i="6"/>
  <c r="BI169" i="6"/>
  <c r="BH169" i="6"/>
  <c r="BG169" i="6"/>
  <c r="BF169" i="6"/>
  <c r="T169" i="6"/>
  <c r="R169" i="6"/>
  <c r="P169" i="6"/>
  <c r="BI168" i="6"/>
  <c r="BH168" i="6"/>
  <c r="BG168" i="6"/>
  <c r="BF168" i="6"/>
  <c r="T168" i="6"/>
  <c r="R168" i="6"/>
  <c r="P168" i="6"/>
  <c r="BI167" i="6"/>
  <c r="BH167" i="6"/>
  <c r="BG167" i="6"/>
  <c r="BF167" i="6"/>
  <c r="T167" i="6"/>
  <c r="R167" i="6"/>
  <c r="P167" i="6"/>
  <c r="BI166" i="6"/>
  <c r="BH166" i="6"/>
  <c r="BG166" i="6"/>
  <c r="BF166" i="6"/>
  <c r="T166" i="6"/>
  <c r="R166" i="6"/>
  <c r="P166" i="6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61" i="6"/>
  <c r="BH161" i="6"/>
  <c r="BG161" i="6"/>
  <c r="BF161" i="6"/>
  <c r="T161" i="6"/>
  <c r="R161" i="6"/>
  <c r="P161" i="6"/>
  <c r="BI160" i="6"/>
  <c r="BH160" i="6"/>
  <c r="BG160" i="6"/>
  <c r="BF160" i="6"/>
  <c r="T160" i="6"/>
  <c r="R160" i="6"/>
  <c r="P160" i="6"/>
  <c r="BI159" i="6"/>
  <c r="BH159" i="6"/>
  <c r="BG159" i="6"/>
  <c r="BF159" i="6"/>
  <c r="T159" i="6"/>
  <c r="R159" i="6"/>
  <c r="P159" i="6"/>
  <c r="BI158" i="6"/>
  <c r="BH158" i="6"/>
  <c r="BG158" i="6"/>
  <c r="BF158" i="6"/>
  <c r="T158" i="6"/>
  <c r="R158" i="6"/>
  <c r="P158" i="6"/>
  <c r="BI157" i="6"/>
  <c r="BH157" i="6"/>
  <c r="BG157" i="6"/>
  <c r="BF157" i="6"/>
  <c r="T157" i="6"/>
  <c r="R157" i="6"/>
  <c r="P157" i="6"/>
  <c r="BI156" i="6"/>
  <c r="BH156" i="6"/>
  <c r="BG156" i="6"/>
  <c r="BF156" i="6"/>
  <c r="T156" i="6"/>
  <c r="R156" i="6"/>
  <c r="P156" i="6"/>
  <c r="BI155" i="6"/>
  <c r="BH155" i="6"/>
  <c r="BG155" i="6"/>
  <c r="BF155" i="6"/>
  <c r="T155" i="6"/>
  <c r="R155" i="6"/>
  <c r="P155" i="6"/>
  <c r="BI154" i="6"/>
  <c r="BH154" i="6"/>
  <c r="BG154" i="6"/>
  <c r="BF154" i="6"/>
  <c r="T154" i="6"/>
  <c r="R154" i="6"/>
  <c r="P154" i="6"/>
  <c r="BI153" i="6"/>
  <c r="BH153" i="6"/>
  <c r="BG153" i="6"/>
  <c r="BF153" i="6"/>
  <c r="T153" i="6"/>
  <c r="R153" i="6"/>
  <c r="P153" i="6"/>
  <c r="BI152" i="6"/>
  <c r="BH152" i="6"/>
  <c r="BG152" i="6"/>
  <c r="BF152" i="6"/>
  <c r="T152" i="6"/>
  <c r="R152" i="6"/>
  <c r="P152" i="6"/>
  <c r="BI151" i="6"/>
  <c r="BH151" i="6"/>
  <c r="BG151" i="6"/>
  <c r="BF151" i="6"/>
  <c r="T151" i="6"/>
  <c r="R151" i="6"/>
  <c r="P151" i="6"/>
  <c r="BI150" i="6"/>
  <c r="BH150" i="6"/>
  <c r="BG150" i="6"/>
  <c r="BF150" i="6"/>
  <c r="T150" i="6"/>
  <c r="R150" i="6"/>
  <c r="P150" i="6"/>
  <c r="BI149" i="6"/>
  <c r="BH149" i="6"/>
  <c r="BG149" i="6"/>
  <c r="BF149" i="6"/>
  <c r="T149" i="6"/>
  <c r="R149" i="6"/>
  <c r="P149" i="6"/>
  <c r="BI148" i="6"/>
  <c r="BH148" i="6"/>
  <c r="BG148" i="6"/>
  <c r="BF148" i="6"/>
  <c r="T148" i="6"/>
  <c r="R148" i="6"/>
  <c r="P148" i="6"/>
  <c r="BI147" i="6"/>
  <c r="BH147" i="6"/>
  <c r="BG147" i="6"/>
  <c r="BF147" i="6"/>
  <c r="T147" i="6"/>
  <c r="R147" i="6"/>
  <c r="P147" i="6"/>
  <c r="BI146" i="6"/>
  <c r="BH146" i="6"/>
  <c r="BG146" i="6"/>
  <c r="BF146" i="6"/>
  <c r="T146" i="6"/>
  <c r="R146" i="6"/>
  <c r="P146" i="6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BI124" i="6"/>
  <c r="BH124" i="6"/>
  <c r="BG124" i="6"/>
  <c r="BF124" i="6"/>
  <c r="T124" i="6"/>
  <c r="R124" i="6"/>
  <c r="P124" i="6"/>
  <c r="BI123" i="6"/>
  <c r="BH123" i="6"/>
  <c r="BG123" i="6"/>
  <c r="BF123" i="6"/>
  <c r="T123" i="6"/>
  <c r="R123" i="6"/>
  <c r="P123" i="6"/>
  <c r="BI122" i="6"/>
  <c r="BH122" i="6"/>
  <c r="BG122" i="6"/>
  <c r="BF122" i="6"/>
  <c r="T122" i="6"/>
  <c r="R122" i="6"/>
  <c r="P122" i="6"/>
  <c r="BI121" i="6"/>
  <c r="BH121" i="6"/>
  <c r="BG121" i="6"/>
  <c r="BF121" i="6"/>
  <c r="T121" i="6"/>
  <c r="R121" i="6"/>
  <c r="P121" i="6"/>
  <c r="J115" i="6"/>
  <c r="J114" i="6"/>
  <c r="F114" i="6"/>
  <c r="F112" i="6"/>
  <c r="E110" i="6"/>
  <c r="J92" i="6"/>
  <c r="J91" i="6"/>
  <c r="F91" i="6"/>
  <c r="F89" i="6"/>
  <c r="E87" i="6"/>
  <c r="J18" i="6"/>
  <c r="E18" i="6"/>
  <c r="F92" i="6"/>
  <c r="J17" i="6"/>
  <c r="J12" i="6"/>
  <c r="J89" i="6" s="1"/>
  <c r="E7" i="6"/>
  <c r="E108" i="6" s="1"/>
  <c r="J37" i="5"/>
  <c r="J36" i="5"/>
  <c r="AY98" i="1"/>
  <c r="J35" i="5"/>
  <c r="AX98" i="1" s="1"/>
  <c r="BI401" i="5"/>
  <c r="BH401" i="5"/>
  <c r="BG401" i="5"/>
  <c r="BF401" i="5"/>
  <c r="T401" i="5"/>
  <c r="R401" i="5"/>
  <c r="P401" i="5"/>
  <c r="BI399" i="5"/>
  <c r="BH399" i="5"/>
  <c r="BG399" i="5"/>
  <c r="BF399" i="5"/>
  <c r="T399" i="5"/>
  <c r="R399" i="5"/>
  <c r="P399" i="5"/>
  <c r="BI397" i="5"/>
  <c r="BH397" i="5"/>
  <c r="BG397" i="5"/>
  <c r="BF397" i="5"/>
  <c r="T397" i="5"/>
  <c r="R397" i="5"/>
  <c r="P397" i="5"/>
  <c r="BI395" i="5"/>
  <c r="BH395" i="5"/>
  <c r="BG395" i="5"/>
  <c r="BF395" i="5"/>
  <c r="T395" i="5"/>
  <c r="R395" i="5"/>
  <c r="P395" i="5"/>
  <c r="BI393" i="5"/>
  <c r="BH393" i="5"/>
  <c r="BG393" i="5"/>
  <c r="BF393" i="5"/>
  <c r="T393" i="5"/>
  <c r="R393" i="5"/>
  <c r="P393" i="5"/>
  <c r="BI390" i="5"/>
  <c r="BH390" i="5"/>
  <c r="BG390" i="5"/>
  <c r="BF390" i="5"/>
  <c r="T390" i="5"/>
  <c r="R390" i="5"/>
  <c r="P390" i="5"/>
  <c r="BI388" i="5"/>
  <c r="BH388" i="5"/>
  <c r="BG388" i="5"/>
  <c r="BF388" i="5"/>
  <c r="T388" i="5"/>
  <c r="R388" i="5"/>
  <c r="P388" i="5"/>
  <c r="BI385" i="5"/>
  <c r="BH385" i="5"/>
  <c r="BG385" i="5"/>
  <c r="BF385" i="5"/>
  <c r="T385" i="5"/>
  <c r="R385" i="5"/>
  <c r="P385" i="5"/>
  <c r="BI383" i="5"/>
  <c r="BH383" i="5"/>
  <c r="BG383" i="5"/>
  <c r="BF383" i="5"/>
  <c r="T383" i="5"/>
  <c r="R383" i="5"/>
  <c r="P383" i="5"/>
  <c r="BI380" i="5"/>
  <c r="BH380" i="5"/>
  <c r="BG380" i="5"/>
  <c r="BF380" i="5"/>
  <c r="T380" i="5"/>
  <c r="R380" i="5"/>
  <c r="P380" i="5"/>
  <c r="BI378" i="5"/>
  <c r="BH378" i="5"/>
  <c r="BG378" i="5"/>
  <c r="BF378" i="5"/>
  <c r="T378" i="5"/>
  <c r="R378" i="5"/>
  <c r="P378" i="5"/>
  <c r="BI375" i="5"/>
  <c r="BH375" i="5"/>
  <c r="BG375" i="5"/>
  <c r="BF375" i="5"/>
  <c r="T375" i="5"/>
  <c r="R375" i="5"/>
  <c r="P375" i="5"/>
  <c r="BI373" i="5"/>
  <c r="BH373" i="5"/>
  <c r="BG373" i="5"/>
  <c r="BF373" i="5"/>
  <c r="T373" i="5"/>
  <c r="R373" i="5"/>
  <c r="P373" i="5"/>
  <c r="BI371" i="5"/>
  <c r="BH371" i="5"/>
  <c r="BG371" i="5"/>
  <c r="BF371" i="5"/>
  <c r="T371" i="5"/>
  <c r="R371" i="5"/>
  <c r="P371" i="5"/>
  <c r="BI369" i="5"/>
  <c r="BH369" i="5"/>
  <c r="BG369" i="5"/>
  <c r="BF369" i="5"/>
  <c r="T369" i="5"/>
  <c r="R369" i="5"/>
  <c r="P369" i="5"/>
  <c r="BI367" i="5"/>
  <c r="BH367" i="5"/>
  <c r="BG367" i="5"/>
  <c r="BF367" i="5"/>
  <c r="T367" i="5"/>
  <c r="R367" i="5"/>
  <c r="P367" i="5"/>
  <c r="BI365" i="5"/>
  <c r="BH365" i="5"/>
  <c r="BG365" i="5"/>
  <c r="BF365" i="5"/>
  <c r="T365" i="5"/>
  <c r="R365" i="5"/>
  <c r="P365" i="5"/>
  <c r="BI363" i="5"/>
  <c r="BH363" i="5"/>
  <c r="BG363" i="5"/>
  <c r="BF363" i="5"/>
  <c r="T363" i="5"/>
  <c r="R363" i="5"/>
  <c r="P363" i="5"/>
  <c r="BI361" i="5"/>
  <c r="BH361" i="5"/>
  <c r="BG361" i="5"/>
  <c r="BF361" i="5"/>
  <c r="T361" i="5"/>
  <c r="R361" i="5"/>
  <c r="P361" i="5"/>
  <c r="BI359" i="5"/>
  <c r="BH359" i="5"/>
  <c r="BG359" i="5"/>
  <c r="BF359" i="5"/>
  <c r="T359" i="5"/>
  <c r="R359" i="5"/>
  <c r="P359" i="5"/>
  <c r="BI357" i="5"/>
  <c r="BH357" i="5"/>
  <c r="BG357" i="5"/>
  <c r="BF357" i="5"/>
  <c r="T357" i="5"/>
  <c r="R357" i="5"/>
  <c r="P357" i="5"/>
  <c r="BI355" i="5"/>
  <c r="BH355" i="5"/>
  <c r="BG355" i="5"/>
  <c r="BF355" i="5"/>
  <c r="T355" i="5"/>
  <c r="R355" i="5"/>
  <c r="P355" i="5"/>
  <c r="BI353" i="5"/>
  <c r="BH353" i="5"/>
  <c r="BG353" i="5"/>
  <c r="BF353" i="5"/>
  <c r="T353" i="5"/>
  <c r="R353" i="5"/>
  <c r="P353" i="5"/>
  <c r="BI351" i="5"/>
  <c r="BH351" i="5"/>
  <c r="BG351" i="5"/>
  <c r="BF351" i="5"/>
  <c r="T351" i="5"/>
  <c r="R351" i="5"/>
  <c r="P351" i="5"/>
  <c r="BI349" i="5"/>
  <c r="BH349" i="5"/>
  <c r="BG349" i="5"/>
  <c r="BF349" i="5"/>
  <c r="T349" i="5"/>
  <c r="R349" i="5"/>
  <c r="P349" i="5"/>
  <c r="BI346" i="5"/>
  <c r="BH346" i="5"/>
  <c r="BG346" i="5"/>
  <c r="BF346" i="5"/>
  <c r="T346" i="5"/>
  <c r="R346" i="5"/>
  <c r="P346" i="5"/>
  <c r="BI344" i="5"/>
  <c r="BH344" i="5"/>
  <c r="BG344" i="5"/>
  <c r="BF344" i="5"/>
  <c r="T344" i="5"/>
  <c r="R344" i="5"/>
  <c r="P344" i="5"/>
  <c r="BI342" i="5"/>
  <c r="BH342" i="5"/>
  <c r="BG342" i="5"/>
  <c r="BF342" i="5"/>
  <c r="T342" i="5"/>
  <c r="R342" i="5"/>
  <c r="P342" i="5"/>
  <c r="BI340" i="5"/>
  <c r="BH340" i="5"/>
  <c r="BG340" i="5"/>
  <c r="BF340" i="5"/>
  <c r="T340" i="5"/>
  <c r="R340" i="5"/>
  <c r="P340" i="5"/>
  <c r="BI338" i="5"/>
  <c r="BH338" i="5"/>
  <c r="BG338" i="5"/>
  <c r="BF338" i="5"/>
  <c r="T338" i="5"/>
  <c r="R338" i="5"/>
  <c r="P338" i="5"/>
  <c r="BI336" i="5"/>
  <c r="BH336" i="5"/>
  <c r="BG336" i="5"/>
  <c r="BF336" i="5"/>
  <c r="T336" i="5"/>
  <c r="R336" i="5"/>
  <c r="P336" i="5"/>
  <c r="BI334" i="5"/>
  <c r="BH334" i="5"/>
  <c r="BG334" i="5"/>
  <c r="BF334" i="5"/>
  <c r="T334" i="5"/>
  <c r="R334" i="5"/>
  <c r="P334" i="5"/>
  <c r="BI332" i="5"/>
  <c r="BH332" i="5"/>
  <c r="BG332" i="5"/>
  <c r="BF332" i="5"/>
  <c r="T332" i="5"/>
  <c r="R332" i="5"/>
  <c r="P332" i="5"/>
  <c r="BI329" i="5"/>
  <c r="BH329" i="5"/>
  <c r="BG329" i="5"/>
  <c r="BF329" i="5"/>
  <c r="T329" i="5"/>
  <c r="R329" i="5"/>
  <c r="P329" i="5"/>
  <c r="BI327" i="5"/>
  <c r="BH327" i="5"/>
  <c r="BG327" i="5"/>
  <c r="BF327" i="5"/>
  <c r="T327" i="5"/>
  <c r="R327" i="5"/>
  <c r="P327" i="5"/>
  <c r="BI325" i="5"/>
  <c r="BH325" i="5"/>
  <c r="BG325" i="5"/>
  <c r="BF325" i="5"/>
  <c r="T325" i="5"/>
  <c r="R325" i="5"/>
  <c r="P325" i="5"/>
  <c r="BI323" i="5"/>
  <c r="BH323" i="5"/>
  <c r="BG323" i="5"/>
  <c r="BF323" i="5"/>
  <c r="T323" i="5"/>
  <c r="R323" i="5"/>
  <c r="P323" i="5"/>
  <c r="BI321" i="5"/>
  <c r="BH321" i="5"/>
  <c r="BG321" i="5"/>
  <c r="BF321" i="5"/>
  <c r="T321" i="5"/>
  <c r="R321" i="5"/>
  <c r="P321" i="5"/>
  <c r="BI319" i="5"/>
  <c r="BH319" i="5"/>
  <c r="BG319" i="5"/>
  <c r="BF319" i="5"/>
  <c r="T319" i="5"/>
  <c r="R319" i="5"/>
  <c r="P319" i="5"/>
  <c r="BI317" i="5"/>
  <c r="BH317" i="5"/>
  <c r="BG317" i="5"/>
  <c r="BF317" i="5"/>
  <c r="T317" i="5"/>
  <c r="R317" i="5"/>
  <c r="P317" i="5"/>
  <c r="BI315" i="5"/>
  <c r="BH315" i="5"/>
  <c r="BG315" i="5"/>
  <c r="BF315" i="5"/>
  <c r="T315" i="5"/>
  <c r="R315" i="5"/>
  <c r="P315" i="5"/>
  <c r="BI313" i="5"/>
  <c r="BH313" i="5"/>
  <c r="BG313" i="5"/>
  <c r="BF313" i="5"/>
  <c r="T313" i="5"/>
  <c r="R313" i="5"/>
  <c r="P313" i="5"/>
  <c r="BI311" i="5"/>
  <c r="BH311" i="5"/>
  <c r="BG311" i="5"/>
  <c r="BF311" i="5"/>
  <c r="T311" i="5"/>
  <c r="R311" i="5"/>
  <c r="P311" i="5"/>
  <c r="BI309" i="5"/>
  <c r="BH309" i="5"/>
  <c r="BG309" i="5"/>
  <c r="BF309" i="5"/>
  <c r="T309" i="5"/>
  <c r="R309" i="5"/>
  <c r="P309" i="5"/>
  <c r="BI307" i="5"/>
  <c r="BH307" i="5"/>
  <c r="BG307" i="5"/>
  <c r="BF307" i="5"/>
  <c r="T307" i="5"/>
  <c r="R307" i="5"/>
  <c r="P307" i="5"/>
  <c r="BI305" i="5"/>
  <c r="BH305" i="5"/>
  <c r="BG305" i="5"/>
  <c r="BF305" i="5"/>
  <c r="T305" i="5"/>
  <c r="R305" i="5"/>
  <c r="P305" i="5"/>
  <c r="BI302" i="5"/>
  <c r="BH302" i="5"/>
  <c r="BG302" i="5"/>
  <c r="BF302" i="5"/>
  <c r="T302" i="5"/>
  <c r="R302" i="5"/>
  <c r="P302" i="5"/>
  <c r="BI300" i="5"/>
  <c r="BH300" i="5"/>
  <c r="BG300" i="5"/>
  <c r="BF300" i="5"/>
  <c r="T300" i="5"/>
  <c r="R300" i="5"/>
  <c r="P300" i="5"/>
  <c r="BI298" i="5"/>
  <c r="BH298" i="5"/>
  <c r="BG298" i="5"/>
  <c r="BF298" i="5"/>
  <c r="T298" i="5"/>
  <c r="R298" i="5"/>
  <c r="P298" i="5"/>
  <c r="BI296" i="5"/>
  <c r="BH296" i="5"/>
  <c r="BG296" i="5"/>
  <c r="BF296" i="5"/>
  <c r="T296" i="5"/>
  <c r="R296" i="5"/>
  <c r="P296" i="5"/>
  <c r="BI294" i="5"/>
  <c r="BH294" i="5"/>
  <c r="BG294" i="5"/>
  <c r="BF294" i="5"/>
  <c r="T294" i="5"/>
  <c r="R294" i="5"/>
  <c r="P294" i="5"/>
  <c r="BI292" i="5"/>
  <c r="BH292" i="5"/>
  <c r="BG292" i="5"/>
  <c r="BF292" i="5"/>
  <c r="T292" i="5"/>
  <c r="R292" i="5"/>
  <c r="P292" i="5"/>
  <c r="BI290" i="5"/>
  <c r="BH290" i="5"/>
  <c r="BG290" i="5"/>
  <c r="BF290" i="5"/>
  <c r="T290" i="5"/>
  <c r="R290" i="5"/>
  <c r="P290" i="5"/>
  <c r="BI288" i="5"/>
  <c r="BH288" i="5"/>
  <c r="BG288" i="5"/>
  <c r="BF288" i="5"/>
  <c r="T288" i="5"/>
  <c r="R288" i="5"/>
  <c r="P288" i="5"/>
  <c r="BI286" i="5"/>
  <c r="BH286" i="5"/>
  <c r="BG286" i="5"/>
  <c r="BF286" i="5"/>
  <c r="T286" i="5"/>
  <c r="R286" i="5"/>
  <c r="P286" i="5"/>
  <c r="BI284" i="5"/>
  <c r="BH284" i="5"/>
  <c r="BG284" i="5"/>
  <c r="BF284" i="5"/>
  <c r="T284" i="5"/>
  <c r="R284" i="5"/>
  <c r="P284" i="5"/>
  <c r="BI281" i="5"/>
  <c r="BH281" i="5"/>
  <c r="BG281" i="5"/>
  <c r="BF281" i="5"/>
  <c r="T281" i="5"/>
  <c r="R281" i="5"/>
  <c r="P281" i="5"/>
  <c r="BI279" i="5"/>
  <c r="BH279" i="5"/>
  <c r="BG279" i="5"/>
  <c r="BF279" i="5"/>
  <c r="T279" i="5"/>
  <c r="R279" i="5"/>
  <c r="P279" i="5"/>
  <c r="BI277" i="5"/>
  <c r="BH277" i="5"/>
  <c r="BG277" i="5"/>
  <c r="BF277" i="5"/>
  <c r="T277" i="5"/>
  <c r="R277" i="5"/>
  <c r="P277" i="5"/>
  <c r="BI275" i="5"/>
  <c r="BH275" i="5"/>
  <c r="BG275" i="5"/>
  <c r="BF275" i="5"/>
  <c r="T275" i="5"/>
  <c r="R275" i="5"/>
  <c r="P275" i="5"/>
  <c r="BI272" i="5"/>
  <c r="BH272" i="5"/>
  <c r="BG272" i="5"/>
  <c r="BF272" i="5"/>
  <c r="T272" i="5"/>
  <c r="R272" i="5"/>
  <c r="P272" i="5"/>
  <c r="BI270" i="5"/>
  <c r="BH270" i="5"/>
  <c r="BG270" i="5"/>
  <c r="BF270" i="5"/>
  <c r="T270" i="5"/>
  <c r="R270" i="5"/>
  <c r="P270" i="5"/>
  <c r="BI268" i="5"/>
  <c r="BH268" i="5"/>
  <c r="BG268" i="5"/>
  <c r="BF268" i="5"/>
  <c r="T268" i="5"/>
  <c r="R268" i="5"/>
  <c r="P268" i="5"/>
  <c r="BI266" i="5"/>
  <c r="BH266" i="5"/>
  <c r="BG266" i="5"/>
  <c r="BF266" i="5"/>
  <c r="T266" i="5"/>
  <c r="R266" i="5"/>
  <c r="P266" i="5"/>
  <c r="BI264" i="5"/>
  <c r="BH264" i="5"/>
  <c r="BG264" i="5"/>
  <c r="BF264" i="5"/>
  <c r="T264" i="5"/>
  <c r="R264" i="5"/>
  <c r="P264" i="5"/>
  <c r="BI262" i="5"/>
  <c r="BH262" i="5"/>
  <c r="BG262" i="5"/>
  <c r="BF262" i="5"/>
  <c r="T262" i="5"/>
  <c r="R262" i="5"/>
  <c r="P262" i="5"/>
  <c r="BI260" i="5"/>
  <c r="BH260" i="5"/>
  <c r="BG260" i="5"/>
  <c r="BF260" i="5"/>
  <c r="T260" i="5"/>
  <c r="R260" i="5"/>
  <c r="P260" i="5"/>
  <c r="BI258" i="5"/>
  <c r="BH258" i="5"/>
  <c r="BG258" i="5"/>
  <c r="BF258" i="5"/>
  <c r="T258" i="5"/>
  <c r="R258" i="5"/>
  <c r="P258" i="5"/>
  <c r="BI256" i="5"/>
  <c r="BH256" i="5"/>
  <c r="BG256" i="5"/>
  <c r="BF256" i="5"/>
  <c r="T256" i="5"/>
  <c r="R256" i="5"/>
  <c r="P256" i="5"/>
  <c r="BI254" i="5"/>
  <c r="BH254" i="5"/>
  <c r="BG254" i="5"/>
  <c r="BF254" i="5"/>
  <c r="T254" i="5"/>
  <c r="R254" i="5"/>
  <c r="P254" i="5"/>
  <c r="BI252" i="5"/>
  <c r="BH252" i="5"/>
  <c r="BG252" i="5"/>
  <c r="BF252" i="5"/>
  <c r="T252" i="5"/>
  <c r="R252" i="5"/>
  <c r="P252" i="5"/>
  <c r="BI250" i="5"/>
  <c r="BH250" i="5"/>
  <c r="BG250" i="5"/>
  <c r="BF250" i="5"/>
  <c r="T250" i="5"/>
  <c r="R250" i="5"/>
  <c r="P250" i="5"/>
  <c r="BI248" i="5"/>
  <c r="BH248" i="5"/>
  <c r="BG248" i="5"/>
  <c r="BF248" i="5"/>
  <c r="T248" i="5"/>
  <c r="R248" i="5"/>
  <c r="P248" i="5"/>
  <c r="BI246" i="5"/>
  <c r="BH246" i="5"/>
  <c r="BG246" i="5"/>
  <c r="BF246" i="5"/>
  <c r="T246" i="5"/>
  <c r="R246" i="5"/>
  <c r="P246" i="5"/>
  <c r="BI244" i="5"/>
  <c r="BH244" i="5"/>
  <c r="BG244" i="5"/>
  <c r="BF244" i="5"/>
  <c r="T244" i="5"/>
  <c r="R244" i="5"/>
  <c r="P244" i="5"/>
  <c r="BI242" i="5"/>
  <c r="BH242" i="5"/>
  <c r="BG242" i="5"/>
  <c r="BF242" i="5"/>
  <c r="T242" i="5"/>
  <c r="R242" i="5"/>
  <c r="P242" i="5"/>
  <c r="BI240" i="5"/>
  <c r="BH240" i="5"/>
  <c r="BG240" i="5"/>
  <c r="BF240" i="5"/>
  <c r="T240" i="5"/>
  <c r="R240" i="5"/>
  <c r="P240" i="5"/>
  <c r="BI238" i="5"/>
  <c r="BH238" i="5"/>
  <c r="BG238" i="5"/>
  <c r="BF238" i="5"/>
  <c r="T238" i="5"/>
  <c r="R238" i="5"/>
  <c r="P238" i="5"/>
  <c r="BI236" i="5"/>
  <c r="BH236" i="5"/>
  <c r="BG236" i="5"/>
  <c r="BF236" i="5"/>
  <c r="T236" i="5"/>
  <c r="R236" i="5"/>
  <c r="P236" i="5"/>
  <c r="BI234" i="5"/>
  <c r="BH234" i="5"/>
  <c r="BG234" i="5"/>
  <c r="BF234" i="5"/>
  <c r="T234" i="5"/>
  <c r="R234" i="5"/>
  <c r="P234" i="5"/>
  <c r="BI232" i="5"/>
  <c r="BH232" i="5"/>
  <c r="BG232" i="5"/>
  <c r="BF232" i="5"/>
  <c r="T232" i="5"/>
  <c r="R232" i="5"/>
  <c r="P232" i="5"/>
  <c r="BI230" i="5"/>
  <c r="BH230" i="5"/>
  <c r="BG230" i="5"/>
  <c r="BF230" i="5"/>
  <c r="T230" i="5"/>
  <c r="R230" i="5"/>
  <c r="P230" i="5"/>
  <c r="BI228" i="5"/>
  <c r="BH228" i="5"/>
  <c r="BG228" i="5"/>
  <c r="BF228" i="5"/>
  <c r="T228" i="5"/>
  <c r="R228" i="5"/>
  <c r="P228" i="5"/>
  <c r="BI226" i="5"/>
  <c r="BH226" i="5"/>
  <c r="BG226" i="5"/>
  <c r="BF226" i="5"/>
  <c r="T226" i="5"/>
  <c r="R226" i="5"/>
  <c r="P226" i="5"/>
  <c r="BI224" i="5"/>
  <c r="BH224" i="5"/>
  <c r="BG224" i="5"/>
  <c r="BF224" i="5"/>
  <c r="T224" i="5"/>
  <c r="R224" i="5"/>
  <c r="P224" i="5"/>
  <c r="BI222" i="5"/>
  <c r="BH222" i="5"/>
  <c r="BG222" i="5"/>
  <c r="BF222" i="5"/>
  <c r="T222" i="5"/>
  <c r="R222" i="5"/>
  <c r="P222" i="5"/>
  <c r="BI220" i="5"/>
  <c r="BH220" i="5"/>
  <c r="BG220" i="5"/>
  <c r="BF220" i="5"/>
  <c r="T220" i="5"/>
  <c r="R220" i="5"/>
  <c r="P220" i="5"/>
  <c r="BI218" i="5"/>
  <c r="BH218" i="5"/>
  <c r="BG218" i="5"/>
  <c r="BF218" i="5"/>
  <c r="T218" i="5"/>
  <c r="R218" i="5"/>
  <c r="P218" i="5"/>
  <c r="BI216" i="5"/>
  <c r="BH216" i="5"/>
  <c r="BG216" i="5"/>
  <c r="BF216" i="5"/>
  <c r="T216" i="5"/>
  <c r="R216" i="5"/>
  <c r="P216" i="5"/>
  <c r="BI214" i="5"/>
  <c r="BH214" i="5"/>
  <c r="BG214" i="5"/>
  <c r="BF214" i="5"/>
  <c r="T214" i="5"/>
  <c r="R214" i="5"/>
  <c r="P214" i="5"/>
  <c r="BI212" i="5"/>
  <c r="BH212" i="5"/>
  <c r="BG212" i="5"/>
  <c r="BF212" i="5"/>
  <c r="T212" i="5"/>
  <c r="R212" i="5"/>
  <c r="P212" i="5"/>
  <c r="BI210" i="5"/>
  <c r="BH210" i="5"/>
  <c r="BG210" i="5"/>
  <c r="BF210" i="5"/>
  <c r="T210" i="5"/>
  <c r="R210" i="5"/>
  <c r="P210" i="5"/>
  <c r="BI208" i="5"/>
  <c r="BH208" i="5"/>
  <c r="BG208" i="5"/>
  <c r="BF208" i="5"/>
  <c r="T208" i="5"/>
  <c r="R208" i="5"/>
  <c r="P208" i="5"/>
  <c r="BI206" i="5"/>
  <c r="BH206" i="5"/>
  <c r="BG206" i="5"/>
  <c r="BF206" i="5"/>
  <c r="T206" i="5"/>
  <c r="R206" i="5"/>
  <c r="P206" i="5"/>
  <c r="BI204" i="5"/>
  <c r="BH204" i="5"/>
  <c r="BG204" i="5"/>
  <c r="BF204" i="5"/>
  <c r="T204" i="5"/>
  <c r="R204" i="5"/>
  <c r="P204" i="5"/>
  <c r="BI202" i="5"/>
  <c r="BH202" i="5"/>
  <c r="BG202" i="5"/>
  <c r="BF202" i="5"/>
  <c r="T202" i="5"/>
  <c r="R202" i="5"/>
  <c r="P202" i="5"/>
  <c r="BI200" i="5"/>
  <c r="BH200" i="5"/>
  <c r="BG200" i="5"/>
  <c r="BF200" i="5"/>
  <c r="T200" i="5"/>
  <c r="R200" i="5"/>
  <c r="P200" i="5"/>
  <c r="BI198" i="5"/>
  <c r="BH198" i="5"/>
  <c r="BG198" i="5"/>
  <c r="BF198" i="5"/>
  <c r="T198" i="5"/>
  <c r="R198" i="5"/>
  <c r="P198" i="5"/>
  <c r="BI196" i="5"/>
  <c r="BH196" i="5"/>
  <c r="BG196" i="5"/>
  <c r="BF196" i="5"/>
  <c r="T196" i="5"/>
  <c r="R196" i="5"/>
  <c r="P196" i="5"/>
  <c r="BI194" i="5"/>
  <c r="BH194" i="5"/>
  <c r="BG194" i="5"/>
  <c r="BF194" i="5"/>
  <c r="T194" i="5"/>
  <c r="R194" i="5"/>
  <c r="P194" i="5"/>
  <c r="BI192" i="5"/>
  <c r="BH192" i="5"/>
  <c r="BG192" i="5"/>
  <c r="BF192" i="5"/>
  <c r="T192" i="5"/>
  <c r="R192" i="5"/>
  <c r="P192" i="5"/>
  <c r="BI190" i="5"/>
  <c r="BH190" i="5"/>
  <c r="BG190" i="5"/>
  <c r="BF190" i="5"/>
  <c r="T190" i="5"/>
  <c r="R190" i="5"/>
  <c r="P190" i="5"/>
  <c r="BI188" i="5"/>
  <c r="BH188" i="5"/>
  <c r="BG188" i="5"/>
  <c r="BF188" i="5"/>
  <c r="T188" i="5"/>
  <c r="R188" i="5"/>
  <c r="P188" i="5"/>
  <c r="BI186" i="5"/>
  <c r="BH186" i="5"/>
  <c r="BG186" i="5"/>
  <c r="BF186" i="5"/>
  <c r="T186" i="5"/>
  <c r="R186" i="5"/>
  <c r="P186" i="5"/>
  <c r="BI184" i="5"/>
  <c r="BH184" i="5"/>
  <c r="BG184" i="5"/>
  <c r="BF184" i="5"/>
  <c r="T184" i="5"/>
  <c r="R184" i="5"/>
  <c r="P184" i="5"/>
  <c r="BI182" i="5"/>
  <c r="BH182" i="5"/>
  <c r="BG182" i="5"/>
  <c r="BF182" i="5"/>
  <c r="T182" i="5"/>
  <c r="R182" i="5"/>
  <c r="P182" i="5"/>
  <c r="BI180" i="5"/>
  <c r="BH180" i="5"/>
  <c r="BG180" i="5"/>
  <c r="BF180" i="5"/>
  <c r="T180" i="5"/>
  <c r="R180" i="5"/>
  <c r="P180" i="5"/>
  <c r="BI178" i="5"/>
  <c r="BH178" i="5"/>
  <c r="BG178" i="5"/>
  <c r="BF178" i="5"/>
  <c r="T178" i="5"/>
  <c r="R178" i="5"/>
  <c r="P178" i="5"/>
  <c r="BI176" i="5"/>
  <c r="BH176" i="5"/>
  <c r="BG176" i="5"/>
  <c r="BF176" i="5"/>
  <c r="T176" i="5"/>
  <c r="R176" i="5"/>
  <c r="P176" i="5"/>
  <c r="BI174" i="5"/>
  <c r="BH174" i="5"/>
  <c r="BG174" i="5"/>
  <c r="BF174" i="5"/>
  <c r="T174" i="5"/>
  <c r="R174" i="5"/>
  <c r="P174" i="5"/>
  <c r="BI172" i="5"/>
  <c r="BH172" i="5"/>
  <c r="BG172" i="5"/>
  <c r="BF172" i="5"/>
  <c r="T172" i="5"/>
  <c r="R172" i="5"/>
  <c r="P172" i="5"/>
  <c r="BI170" i="5"/>
  <c r="BH170" i="5"/>
  <c r="BG170" i="5"/>
  <c r="BF170" i="5"/>
  <c r="T170" i="5"/>
  <c r="R170" i="5"/>
  <c r="P170" i="5"/>
  <c r="BI168" i="5"/>
  <c r="BH168" i="5"/>
  <c r="BG168" i="5"/>
  <c r="BF168" i="5"/>
  <c r="T168" i="5"/>
  <c r="R168" i="5"/>
  <c r="P168" i="5"/>
  <c r="BI166" i="5"/>
  <c r="BH166" i="5"/>
  <c r="BG166" i="5"/>
  <c r="BF166" i="5"/>
  <c r="T166" i="5"/>
  <c r="R166" i="5"/>
  <c r="P166" i="5"/>
  <c r="BI164" i="5"/>
  <c r="BH164" i="5"/>
  <c r="BG164" i="5"/>
  <c r="BF164" i="5"/>
  <c r="T164" i="5"/>
  <c r="R164" i="5"/>
  <c r="P164" i="5"/>
  <c r="BI162" i="5"/>
  <c r="BH162" i="5"/>
  <c r="BG162" i="5"/>
  <c r="BF162" i="5"/>
  <c r="T162" i="5"/>
  <c r="R162" i="5"/>
  <c r="P162" i="5"/>
  <c r="BI160" i="5"/>
  <c r="BH160" i="5"/>
  <c r="BG160" i="5"/>
  <c r="BF160" i="5"/>
  <c r="T160" i="5"/>
  <c r="R160" i="5"/>
  <c r="P160" i="5"/>
  <c r="BI158" i="5"/>
  <c r="BH158" i="5"/>
  <c r="BG158" i="5"/>
  <c r="BF158" i="5"/>
  <c r="T158" i="5"/>
  <c r="R158" i="5"/>
  <c r="P158" i="5"/>
  <c r="BI156" i="5"/>
  <c r="BH156" i="5"/>
  <c r="BG156" i="5"/>
  <c r="BF156" i="5"/>
  <c r="T156" i="5"/>
  <c r="R156" i="5"/>
  <c r="P156" i="5"/>
  <c r="BI154" i="5"/>
  <c r="BH154" i="5"/>
  <c r="BG154" i="5"/>
  <c r="BF154" i="5"/>
  <c r="T154" i="5"/>
  <c r="R154" i="5"/>
  <c r="P154" i="5"/>
  <c r="BI152" i="5"/>
  <c r="BH152" i="5"/>
  <c r="BG152" i="5"/>
  <c r="BF152" i="5"/>
  <c r="T152" i="5"/>
  <c r="R152" i="5"/>
  <c r="P152" i="5"/>
  <c r="BI150" i="5"/>
  <c r="BH150" i="5"/>
  <c r="BG150" i="5"/>
  <c r="BF150" i="5"/>
  <c r="T150" i="5"/>
  <c r="R150" i="5"/>
  <c r="P150" i="5"/>
  <c r="BI148" i="5"/>
  <c r="BH148" i="5"/>
  <c r="BG148" i="5"/>
  <c r="BF148" i="5"/>
  <c r="T148" i="5"/>
  <c r="R148" i="5"/>
  <c r="P148" i="5"/>
  <c r="BI146" i="5"/>
  <c r="BH146" i="5"/>
  <c r="BG146" i="5"/>
  <c r="BF146" i="5"/>
  <c r="T146" i="5"/>
  <c r="R146" i="5"/>
  <c r="P146" i="5"/>
  <c r="BI144" i="5"/>
  <c r="BH144" i="5"/>
  <c r="BG144" i="5"/>
  <c r="BF144" i="5"/>
  <c r="T144" i="5"/>
  <c r="R144" i="5"/>
  <c r="P144" i="5"/>
  <c r="BI142" i="5"/>
  <c r="BH142" i="5"/>
  <c r="BG142" i="5"/>
  <c r="BF142" i="5"/>
  <c r="T142" i="5"/>
  <c r="R142" i="5"/>
  <c r="P142" i="5"/>
  <c r="BI140" i="5"/>
  <c r="BH140" i="5"/>
  <c r="BG140" i="5"/>
  <c r="BF140" i="5"/>
  <c r="T140" i="5"/>
  <c r="R140" i="5"/>
  <c r="P140" i="5"/>
  <c r="BI138" i="5"/>
  <c r="BH138" i="5"/>
  <c r="BG138" i="5"/>
  <c r="BF138" i="5"/>
  <c r="T138" i="5"/>
  <c r="R138" i="5"/>
  <c r="P138" i="5"/>
  <c r="BI136" i="5"/>
  <c r="BH136" i="5"/>
  <c r="BG136" i="5"/>
  <c r="BF136" i="5"/>
  <c r="T136" i="5"/>
  <c r="R136" i="5"/>
  <c r="P136" i="5"/>
  <c r="BI134" i="5"/>
  <c r="BH134" i="5"/>
  <c r="BG134" i="5"/>
  <c r="BF134" i="5"/>
  <c r="T134" i="5"/>
  <c r="R134" i="5"/>
  <c r="P134" i="5"/>
  <c r="BI132" i="5"/>
  <c r="BH132" i="5"/>
  <c r="BG132" i="5"/>
  <c r="BF132" i="5"/>
  <c r="T132" i="5"/>
  <c r="R132" i="5"/>
  <c r="P132" i="5"/>
  <c r="BI130" i="5"/>
  <c r="BH130" i="5"/>
  <c r="BG130" i="5"/>
  <c r="BF130" i="5"/>
  <c r="T130" i="5"/>
  <c r="R130" i="5"/>
  <c r="P130" i="5"/>
  <c r="J124" i="5"/>
  <c r="J123" i="5"/>
  <c r="F123" i="5"/>
  <c r="F121" i="5"/>
  <c r="E119" i="5"/>
  <c r="J92" i="5"/>
  <c r="J91" i="5"/>
  <c r="F91" i="5"/>
  <c r="F89" i="5"/>
  <c r="E87" i="5"/>
  <c r="J18" i="5"/>
  <c r="E18" i="5"/>
  <c r="F92" i="5"/>
  <c r="J17" i="5"/>
  <c r="J12" i="5"/>
  <c r="J121" i="5" s="1"/>
  <c r="E7" i="5"/>
  <c r="E117" i="5"/>
  <c r="J37" i="4"/>
  <c r="J36" i="4"/>
  <c r="AY97" i="1" s="1"/>
  <c r="J35" i="4"/>
  <c r="AX97" i="1" s="1"/>
  <c r="BI190" i="4"/>
  <c r="BH190" i="4"/>
  <c r="BG190" i="4"/>
  <c r="BF190" i="4"/>
  <c r="T190" i="4"/>
  <c r="R190" i="4"/>
  <c r="P190" i="4"/>
  <c r="BI189" i="4"/>
  <c r="BH189" i="4"/>
  <c r="BG189" i="4"/>
  <c r="BF189" i="4"/>
  <c r="T189" i="4"/>
  <c r="R189" i="4"/>
  <c r="P189" i="4"/>
  <c r="BI188" i="4"/>
  <c r="BH188" i="4"/>
  <c r="BG188" i="4"/>
  <c r="BF188" i="4"/>
  <c r="T188" i="4"/>
  <c r="R188" i="4"/>
  <c r="P188" i="4"/>
  <c r="BI187" i="4"/>
  <c r="BH187" i="4"/>
  <c r="BG187" i="4"/>
  <c r="BF187" i="4"/>
  <c r="T187" i="4"/>
  <c r="R187" i="4"/>
  <c r="P187" i="4"/>
  <c r="BI186" i="4"/>
  <c r="BH186" i="4"/>
  <c r="BG186" i="4"/>
  <c r="BF186" i="4"/>
  <c r="T186" i="4"/>
  <c r="R186" i="4"/>
  <c r="P186" i="4"/>
  <c r="BI185" i="4"/>
  <c r="BH185" i="4"/>
  <c r="BG185" i="4"/>
  <c r="BF185" i="4"/>
  <c r="T185" i="4"/>
  <c r="R185" i="4"/>
  <c r="P185" i="4"/>
  <c r="BI183" i="4"/>
  <c r="BH183" i="4"/>
  <c r="BG183" i="4"/>
  <c r="BF183" i="4"/>
  <c r="T183" i="4"/>
  <c r="R183" i="4"/>
  <c r="P183" i="4"/>
  <c r="BI182" i="4"/>
  <c r="BH182" i="4"/>
  <c r="BG182" i="4"/>
  <c r="BF182" i="4"/>
  <c r="T182" i="4"/>
  <c r="R182" i="4"/>
  <c r="P182" i="4"/>
  <c r="BI181" i="4"/>
  <c r="BH181" i="4"/>
  <c r="BG181" i="4"/>
  <c r="BF181" i="4"/>
  <c r="T181" i="4"/>
  <c r="R181" i="4"/>
  <c r="P181" i="4"/>
  <c r="BI180" i="4"/>
  <c r="BH180" i="4"/>
  <c r="BG180" i="4"/>
  <c r="BF180" i="4"/>
  <c r="T180" i="4"/>
  <c r="R180" i="4"/>
  <c r="P180" i="4"/>
  <c r="BI179" i="4"/>
  <c r="BH179" i="4"/>
  <c r="BG179" i="4"/>
  <c r="BF179" i="4"/>
  <c r="T179" i="4"/>
  <c r="R179" i="4"/>
  <c r="P179" i="4"/>
  <c r="BI178" i="4"/>
  <c r="BH178" i="4"/>
  <c r="BG178" i="4"/>
  <c r="BF178" i="4"/>
  <c r="T178" i="4"/>
  <c r="R178" i="4"/>
  <c r="P178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J120" i="4"/>
  <c r="J119" i="4"/>
  <c r="F119" i="4"/>
  <c r="F117" i="4"/>
  <c r="E115" i="4"/>
  <c r="J92" i="4"/>
  <c r="J91" i="4"/>
  <c r="F91" i="4"/>
  <c r="F89" i="4"/>
  <c r="E87" i="4"/>
  <c r="J18" i="4"/>
  <c r="E18" i="4"/>
  <c r="F92" i="4" s="1"/>
  <c r="J17" i="4"/>
  <c r="J12" i="4"/>
  <c r="J117" i="4" s="1"/>
  <c r="E7" i="4"/>
  <c r="E113" i="4" s="1"/>
  <c r="J37" i="3"/>
  <c r="J36" i="3"/>
  <c r="AY96" i="1" s="1"/>
  <c r="J35" i="3"/>
  <c r="AX96" i="1" s="1"/>
  <c r="BI258" i="3"/>
  <c r="BH258" i="3"/>
  <c r="BG258" i="3"/>
  <c r="BF258" i="3"/>
  <c r="T258" i="3"/>
  <c r="R258" i="3"/>
  <c r="P258" i="3"/>
  <c r="BI257" i="3"/>
  <c r="BH257" i="3"/>
  <c r="BG257" i="3"/>
  <c r="BF257" i="3"/>
  <c r="T257" i="3"/>
  <c r="R257" i="3"/>
  <c r="P257" i="3"/>
  <c r="BI256" i="3"/>
  <c r="BH256" i="3"/>
  <c r="BG256" i="3"/>
  <c r="BF256" i="3"/>
  <c r="T256" i="3"/>
  <c r="R256" i="3"/>
  <c r="P256" i="3"/>
  <c r="BI255" i="3"/>
  <c r="BH255" i="3"/>
  <c r="BG255" i="3"/>
  <c r="BF255" i="3"/>
  <c r="T255" i="3"/>
  <c r="R255" i="3"/>
  <c r="P255" i="3"/>
  <c r="BI254" i="3"/>
  <c r="BH254" i="3"/>
  <c r="BG254" i="3"/>
  <c r="BF254" i="3"/>
  <c r="T254" i="3"/>
  <c r="R254" i="3"/>
  <c r="P254" i="3"/>
  <c r="BI251" i="3"/>
  <c r="BH251" i="3"/>
  <c r="BG251" i="3"/>
  <c r="BF251" i="3"/>
  <c r="T251" i="3"/>
  <c r="R251" i="3"/>
  <c r="P251" i="3"/>
  <c r="BI250" i="3"/>
  <c r="BH250" i="3"/>
  <c r="BG250" i="3"/>
  <c r="BF250" i="3"/>
  <c r="T250" i="3"/>
  <c r="R250" i="3"/>
  <c r="P250" i="3"/>
  <c r="BI249" i="3"/>
  <c r="BH249" i="3"/>
  <c r="BG249" i="3"/>
  <c r="BF249" i="3"/>
  <c r="T249" i="3"/>
  <c r="R249" i="3"/>
  <c r="P249" i="3"/>
  <c r="BI248" i="3"/>
  <c r="BH248" i="3"/>
  <c r="BG248" i="3"/>
  <c r="BF248" i="3"/>
  <c r="T248" i="3"/>
  <c r="R248" i="3"/>
  <c r="P248" i="3"/>
  <c r="BI246" i="3"/>
  <c r="BH246" i="3"/>
  <c r="BG246" i="3"/>
  <c r="BF246" i="3"/>
  <c r="T246" i="3"/>
  <c r="R246" i="3"/>
  <c r="P246" i="3"/>
  <c r="BI245" i="3"/>
  <c r="BH245" i="3"/>
  <c r="BG245" i="3"/>
  <c r="BF245" i="3"/>
  <c r="T245" i="3"/>
  <c r="R245" i="3"/>
  <c r="P245" i="3"/>
  <c r="BI244" i="3"/>
  <c r="BH244" i="3"/>
  <c r="BG244" i="3"/>
  <c r="BF244" i="3"/>
  <c r="T244" i="3"/>
  <c r="R244" i="3"/>
  <c r="P244" i="3"/>
  <c r="BI243" i="3"/>
  <c r="BH243" i="3"/>
  <c r="BG243" i="3"/>
  <c r="BF243" i="3"/>
  <c r="T243" i="3"/>
  <c r="R243" i="3"/>
  <c r="P243" i="3"/>
  <c r="BI242" i="3"/>
  <c r="BH242" i="3"/>
  <c r="BG242" i="3"/>
  <c r="BF242" i="3"/>
  <c r="T242" i="3"/>
  <c r="R242" i="3"/>
  <c r="P242" i="3"/>
  <c r="BI241" i="3"/>
  <c r="BH241" i="3"/>
  <c r="BG241" i="3"/>
  <c r="BF241" i="3"/>
  <c r="T241" i="3"/>
  <c r="R241" i="3"/>
  <c r="P241" i="3"/>
  <c r="BI239" i="3"/>
  <c r="BH239" i="3"/>
  <c r="BG239" i="3"/>
  <c r="BF239" i="3"/>
  <c r="T239" i="3"/>
  <c r="R239" i="3"/>
  <c r="P239" i="3"/>
  <c r="BI238" i="3"/>
  <c r="BH238" i="3"/>
  <c r="BG238" i="3"/>
  <c r="BF238" i="3"/>
  <c r="T238" i="3"/>
  <c r="R238" i="3"/>
  <c r="P238" i="3"/>
  <c r="BI237" i="3"/>
  <c r="BH237" i="3"/>
  <c r="BG237" i="3"/>
  <c r="BF237" i="3"/>
  <c r="T237" i="3"/>
  <c r="R237" i="3"/>
  <c r="P237" i="3"/>
  <c r="BI236" i="3"/>
  <c r="BH236" i="3"/>
  <c r="BG236" i="3"/>
  <c r="BF236" i="3"/>
  <c r="T236" i="3"/>
  <c r="R236" i="3"/>
  <c r="P236" i="3"/>
  <c r="BI235" i="3"/>
  <c r="BH235" i="3"/>
  <c r="BG235" i="3"/>
  <c r="BF235" i="3"/>
  <c r="T235" i="3"/>
  <c r="R235" i="3"/>
  <c r="P235" i="3"/>
  <c r="BI234" i="3"/>
  <c r="BH234" i="3"/>
  <c r="BG234" i="3"/>
  <c r="BF234" i="3"/>
  <c r="T234" i="3"/>
  <c r="R234" i="3"/>
  <c r="P234" i="3"/>
  <c r="BI233" i="3"/>
  <c r="BH233" i="3"/>
  <c r="BG233" i="3"/>
  <c r="BF233" i="3"/>
  <c r="T233" i="3"/>
  <c r="R233" i="3"/>
  <c r="P233" i="3"/>
  <c r="BI232" i="3"/>
  <c r="BH232" i="3"/>
  <c r="BG232" i="3"/>
  <c r="BF232" i="3"/>
  <c r="T232" i="3"/>
  <c r="R232" i="3"/>
  <c r="P232" i="3"/>
  <c r="BI231" i="3"/>
  <c r="BH231" i="3"/>
  <c r="BG231" i="3"/>
  <c r="BF231" i="3"/>
  <c r="T231" i="3"/>
  <c r="R231" i="3"/>
  <c r="P231" i="3"/>
  <c r="BI230" i="3"/>
  <c r="BH230" i="3"/>
  <c r="BG230" i="3"/>
  <c r="BF230" i="3"/>
  <c r="T230" i="3"/>
  <c r="R230" i="3"/>
  <c r="P230" i="3"/>
  <c r="BI229" i="3"/>
  <c r="BH229" i="3"/>
  <c r="BG229" i="3"/>
  <c r="BF229" i="3"/>
  <c r="T229" i="3"/>
  <c r="R229" i="3"/>
  <c r="P229" i="3"/>
  <c r="BI228" i="3"/>
  <c r="BH228" i="3"/>
  <c r="BG228" i="3"/>
  <c r="BF228" i="3"/>
  <c r="T228" i="3"/>
  <c r="R228" i="3"/>
  <c r="P228" i="3"/>
  <c r="BI227" i="3"/>
  <c r="BH227" i="3"/>
  <c r="BG227" i="3"/>
  <c r="BF227" i="3"/>
  <c r="T227" i="3"/>
  <c r="R227" i="3"/>
  <c r="P227" i="3"/>
  <c r="BI226" i="3"/>
  <c r="BH226" i="3"/>
  <c r="BG226" i="3"/>
  <c r="BF226" i="3"/>
  <c r="T226" i="3"/>
  <c r="R226" i="3"/>
  <c r="P226" i="3"/>
  <c r="BI225" i="3"/>
  <c r="BH225" i="3"/>
  <c r="BG225" i="3"/>
  <c r="BF225" i="3"/>
  <c r="T225" i="3"/>
  <c r="R225" i="3"/>
  <c r="P225" i="3"/>
  <c r="BI224" i="3"/>
  <c r="BH224" i="3"/>
  <c r="BG224" i="3"/>
  <c r="BF224" i="3"/>
  <c r="T224" i="3"/>
  <c r="R224" i="3"/>
  <c r="P224" i="3"/>
  <c r="BI223" i="3"/>
  <c r="BH223" i="3"/>
  <c r="BG223" i="3"/>
  <c r="BF223" i="3"/>
  <c r="T223" i="3"/>
  <c r="R223" i="3"/>
  <c r="P223" i="3"/>
  <c r="BI222" i="3"/>
  <c r="BH222" i="3"/>
  <c r="BG222" i="3"/>
  <c r="BF222" i="3"/>
  <c r="T222" i="3"/>
  <c r="R222" i="3"/>
  <c r="P222" i="3"/>
  <c r="BI221" i="3"/>
  <c r="BH221" i="3"/>
  <c r="BG221" i="3"/>
  <c r="BF221" i="3"/>
  <c r="T221" i="3"/>
  <c r="R221" i="3"/>
  <c r="P221" i="3"/>
  <c r="BI220" i="3"/>
  <c r="BH220" i="3"/>
  <c r="BG220" i="3"/>
  <c r="BF220" i="3"/>
  <c r="T220" i="3"/>
  <c r="R220" i="3"/>
  <c r="P220" i="3"/>
  <c r="BI218" i="3"/>
  <c r="BH218" i="3"/>
  <c r="BG218" i="3"/>
  <c r="BF218" i="3"/>
  <c r="T218" i="3"/>
  <c r="R218" i="3"/>
  <c r="P218" i="3"/>
  <c r="BI217" i="3"/>
  <c r="BH217" i="3"/>
  <c r="BG217" i="3"/>
  <c r="BF217" i="3"/>
  <c r="T217" i="3"/>
  <c r="R217" i="3"/>
  <c r="P217" i="3"/>
  <c r="BI216" i="3"/>
  <c r="BH216" i="3"/>
  <c r="BG216" i="3"/>
  <c r="BF216" i="3"/>
  <c r="T216" i="3"/>
  <c r="R216" i="3"/>
  <c r="P216" i="3"/>
  <c r="BI215" i="3"/>
  <c r="BH215" i="3"/>
  <c r="BG215" i="3"/>
  <c r="BF215" i="3"/>
  <c r="T215" i="3"/>
  <c r="R215" i="3"/>
  <c r="P215" i="3"/>
  <c r="BI214" i="3"/>
  <c r="BH214" i="3"/>
  <c r="BG214" i="3"/>
  <c r="BF214" i="3"/>
  <c r="T214" i="3"/>
  <c r="R214" i="3"/>
  <c r="P214" i="3"/>
  <c r="BI213" i="3"/>
  <c r="BH213" i="3"/>
  <c r="BG213" i="3"/>
  <c r="BF213" i="3"/>
  <c r="T213" i="3"/>
  <c r="R213" i="3"/>
  <c r="P213" i="3"/>
  <c r="BI212" i="3"/>
  <c r="BH212" i="3"/>
  <c r="BG212" i="3"/>
  <c r="BF212" i="3"/>
  <c r="T212" i="3"/>
  <c r="R212" i="3"/>
  <c r="P212" i="3"/>
  <c r="BI211" i="3"/>
  <c r="BH211" i="3"/>
  <c r="BG211" i="3"/>
  <c r="BF211" i="3"/>
  <c r="T211" i="3"/>
  <c r="R211" i="3"/>
  <c r="P211" i="3"/>
  <c r="BI210" i="3"/>
  <c r="BH210" i="3"/>
  <c r="BG210" i="3"/>
  <c r="BF210" i="3"/>
  <c r="T210" i="3"/>
  <c r="R210" i="3"/>
  <c r="P210" i="3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7" i="3"/>
  <c r="BH207" i="3"/>
  <c r="BG207" i="3"/>
  <c r="BF207" i="3"/>
  <c r="T207" i="3"/>
  <c r="R207" i="3"/>
  <c r="P207" i="3"/>
  <c r="BI206" i="3"/>
  <c r="BH206" i="3"/>
  <c r="BG206" i="3"/>
  <c r="BF206" i="3"/>
  <c r="T206" i="3"/>
  <c r="R206" i="3"/>
  <c r="P206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201" i="3"/>
  <c r="BH201" i="3"/>
  <c r="BG201" i="3"/>
  <c r="BF201" i="3"/>
  <c r="T201" i="3"/>
  <c r="R201" i="3"/>
  <c r="P201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J122" i="3"/>
  <c r="J121" i="3"/>
  <c r="F121" i="3"/>
  <c r="F119" i="3"/>
  <c r="E117" i="3"/>
  <c r="J92" i="3"/>
  <c r="J91" i="3"/>
  <c r="F91" i="3"/>
  <c r="F89" i="3"/>
  <c r="E87" i="3"/>
  <c r="J18" i="3"/>
  <c r="E18" i="3"/>
  <c r="F122" i="3" s="1"/>
  <c r="J17" i="3"/>
  <c r="J12" i="3"/>
  <c r="J89" i="3"/>
  <c r="E7" i="3"/>
  <c r="E85" i="3" s="1"/>
  <c r="J37" i="2"/>
  <c r="J36" i="2"/>
  <c r="AY95" i="1" s="1"/>
  <c r="J35" i="2"/>
  <c r="AX95" i="1" s="1"/>
  <c r="BI450" i="2"/>
  <c r="BH450" i="2"/>
  <c r="BG450" i="2"/>
  <c r="BF450" i="2"/>
  <c r="T450" i="2"/>
  <c r="T449" i="2" s="1"/>
  <c r="R450" i="2"/>
  <c r="R449" i="2" s="1"/>
  <c r="P450" i="2"/>
  <c r="P449" i="2" s="1"/>
  <c r="BI448" i="2"/>
  <c r="BH448" i="2"/>
  <c r="BG448" i="2"/>
  <c r="BF448" i="2"/>
  <c r="T448" i="2"/>
  <c r="R448" i="2"/>
  <c r="P448" i="2"/>
  <c r="BI447" i="2"/>
  <c r="BH447" i="2"/>
  <c r="BG447" i="2"/>
  <c r="BF447" i="2"/>
  <c r="T447" i="2"/>
  <c r="R447" i="2"/>
  <c r="P447" i="2"/>
  <c r="BI446" i="2"/>
  <c r="BH446" i="2"/>
  <c r="BG446" i="2"/>
  <c r="BF446" i="2"/>
  <c r="T446" i="2"/>
  <c r="R446" i="2"/>
  <c r="P446" i="2"/>
  <c r="BI445" i="2"/>
  <c r="BH445" i="2"/>
  <c r="BG445" i="2"/>
  <c r="BF445" i="2"/>
  <c r="T445" i="2"/>
  <c r="R445" i="2"/>
  <c r="P445" i="2"/>
  <c r="BI444" i="2"/>
  <c r="BH444" i="2"/>
  <c r="BG444" i="2"/>
  <c r="BF444" i="2"/>
  <c r="T444" i="2"/>
  <c r="R444" i="2"/>
  <c r="P444" i="2"/>
  <c r="BI442" i="2"/>
  <c r="BH442" i="2"/>
  <c r="BG442" i="2"/>
  <c r="BF442" i="2"/>
  <c r="T442" i="2"/>
  <c r="R442" i="2"/>
  <c r="P442" i="2"/>
  <c r="BI441" i="2"/>
  <c r="BH441" i="2"/>
  <c r="BG441" i="2"/>
  <c r="BF441" i="2"/>
  <c r="T441" i="2"/>
  <c r="R441" i="2"/>
  <c r="P441" i="2"/>
  <c r="BI440" i="2"/>
  <c r="BH440" i="2"/>
  <c r="BG440" i="2"/>
  <c r="BF440" i="2"/>
  <c r="T440" i="2"/>
  <c r="R440" i="2"/>
  <c r="P440" i="2"/>
  <c r="BI439" i="2"/>
  <c r="BH439" i="2"/>
  <c r="BG439" i="2"/>
  <c r="BF439" i="2"/>
  <c r="T439" i="2"/>
  <c r="R439" i="2"/>
  <c r="P439" i="2"/>
  <c r="BI438" i="2"/>
  <c r="BH438" i="2"/>
  <c r="BG438" i="2"/>
  <c r="BF438" i="2"/>
  <c r="T438" i="2"/>
  <c r="R438" i="2"/>
  <c r="P438" i="2"/>
  <c r="BI436" i="2"/>
  <c r="BH436" i="2"/>
  <c r="BG436" i="2"/>
  <c r="BF436" i="2"/>
  <c r="T436" i="2"/>
  <c r="R436" i="2"/>
  <c r="P436" i="2"/>
  <c r="BI435" i="2"/>
  <c r="BH435" i="2"/>
  <c r="BG435" i="2"/>
  <c r="BF435" i="2"/>
  <c r="T435" i="2"/>
  <c r="R435" i="2"/>
  <c r="P435" i="2"/>
  <c r="BI434" i="2"/>
  <c r="BH434" i="2"/>
  <c r="BG434" i="2"/>
  <c r="BF434" i="2"/>
  <c r="T434" i="2"/>
  <c r="R434" i="2"/>
  <c r="P434" i="2"/>
  <c r="BI433" i="2"/>
  <c r="BH433" i="2"/>
  <c r="BG433" i="2"/>
  <c r="BF433" i="2"/>
  <c r="T433" i="2"/>
  <c r="R433" i="2"/>
  <c r="P433" i="2"/>
  <c r="BI431" i="2"/>
  <c r="BH431" i="2"/>
  <c r="BG431" i="2"/>
  <c r="BF431" i="2"/>
  <c r="T431" i="2"/>
  <c r="R431" i="2"/>
  <c r="P431" i="2"/>
  <c r="BI430" i="2"/>
  <c r="BH430" i="2"/>
  <c r="BG430" i="2"/>
  <c r="BF430" i="2"/>
  <c r="T430" i="2"/>
  <c r="R430" i="2"/>
  <c r="P430" i="2"/>
  <c r="BI429" i="2"/>
  <c r="BH429" i="2"/>
  <c r="BG429" i="2"/>
  <c r="BF429" i="2"/>
  <c r="T429" i="2"/>
  <c r="R429" i="2"/>
  <c r="P429" i="2"/>
  <c r="BI428" i="2"/>
  <c r="BH428" i="2"/>
  <c r="BG428" i="2"/>
  <c r="BF428" i="2"/>
  <c r="T428" i="2"/>
  <c r="R428" i="2"/>
  <c r="P428" i="2"/>
  <c r="BI427" i="2"/>
  <c r="BH427" i="2"/>
  <c r="BG427" i="2"/>
  <c r="BF427" i="2"/>
  <c r="T427" i="2"/>
  <c r="R427" i="2"/>
  <c r="P427" i="2"/>
  <c r="BI426" i="2"/>
  <c r="BH426" i="2"/>
  <c r="BG426" i="2"/>
  <c r="BF426" i="2"/>
  <c r="T426" i="2"/>
  <c r="R426" i="2"/>
  <c r="P426" i="2"/>
  <c r="BI425" i="2"/>
  <c r="BH425" i="2"/>
  <c r="BG425" i="2"/>
  <c r="BF425" i="2"/>
  <c r="T425" i="2"/>
  <c r="R425" i="2"/>
  <c r="P425" i="2"/>
  <c r="BI424" i="2"/>
  <c r="BH424" i="2"/>
  <c r="BG424" i="2"/>
  <c r="BF424" i="2"/>
  <c r="T424" i="2"/>
  <c r="R424" i="2"/>
  <c r="P424" i="2"/>
  <c r="BI422" i="2"/>
  <c r="BH422" i="2"/>
  <c r="BG422" i="2"/>
  <c r="BF422" i="2"/>
  <c r="T422" i="2"/>
  <c r="R422" i="2"/>
  <c r="P422" i="2"/>
  <c r="BI421" i="2"/>
  <c r="BH421" i="2"/>
  <c r="BG421" i="2"/>
  <c r="BF421" i="2"/>
  <c r="T421" i="2"/>
  <c r="R421" i="2"/>
  <c r="P421" i="2"/>
  <c r="BI420" i="2"/>
  <c r="BH420" i="2"/>
  <c r="BG420" i="2"/>
  <c r="BF420" i="2"/>
  <c r="T420" i="2"/>
  <c r="R420" i="2"/>
  <c r="P420" i="2"/>
  <c r="BI419" i="2"/>
  <c r="BH419" i="2"/>
  <c r="BG419" i="2"/>
  <c r="BF419" i="2"/>
  <c r="T419" i="2"/>
  <c r="R419" i="2"/>
  <c r="P419" i="2"/>
  <c r="BI418" i="2"/>
  <c r="BH418" i="2"/>
  <c r="BG418" i="2"/>
  <c r="BF418" i="2"/>
  <c r="T418" i="2"/>
  <c r="R418" i="2"/>
  <c r="P418" i="2"/>
  <c r="BI417" i="2"/>
  <c r="BH417" i="2"/>
  <c r="BG417" i="2"/>
  <c r="BF417" i="2"/>
  <c r="T417" i="2"/>
  <c r="R417" i="2"/>
  <c r="P417" i="2"/>
  <c r="BI415" i="2"/>
  <c r="BH415" i="2"/>
  <c r="BG415" i="2"/>
  <c r="BF415" i="2"/>
  <c r="T415" i="2"/>
  <c r="R415" i="2"/>
  <c r="P415" i="2"/>
  <c r="BI414" i="2"/>
  <c r="BH414" i="2"/>
  <c r="BG414" i="2"/>
  <c r="BF414" i="2"/>
  <c r="T414" i="2"/>
  <c r="R414" i="2"/>
  <c r="P414" i="2"/>
  <c r="BI413" i="2"/>
  <c r="BH413" i="2"/>
  <c r="BG413" i="2"/>
  <c r="BF413" i="2"/>
  <c r="T413" i="2"/>
  <c r="R413" i="2"/>
  <c r="P413" i="2"/>
  <c r="BI412" i="2"/>
  <c r="BH412" i="2"/>
  <c r="BG412" i="2"/>
  <c r="BF412" i="2"/>
  <c r="T412" i="2"/>
  <c r="R412" i="2"/>
  <c r="P412" i="2"/>
  <c r="BI411" i="2"/>
  <c r="BH411" i="2"/>
  <c r="BG411" i="2"/>
  <c r="BF411" i="2"/>
  <c r="T411" i="2"/>
  <c r="R411" i="2"/>
  <c r="P411" i="2"/>
  <c r="BI410" i="2"/>
  <c r="BH410" i="2"/>
  <c r="BG410" i="2"/>
  <c r="BF410" i="2"/>
  <c r="T410" i="2"/>
  <c r="R410" i="2"/>
  <c r="P410" i="2"/>
  <c r="BI409" i="2"/>
  <c r="BH409" i="2"/>
  <c r="BG409" i="2"/>
  <c r="BF409" i="2"/>
  <c r="T409" i="2"/>
  <c r="R409" i="2"/>
  <c r="P409" i="2"/>
  <c r="BI408" i="2"/>
  <c r="BH408" i="2"/>
  <c r="BG408" i="2"/>
  <c r="BF408" i="2"/>
  <c r="T408" i="2"/>
  <c r="R408" i="2"/>
  <c r="P408" i="2"/>
  <c r="BI407" i="2"/>
  <c r="BH407" i="2"/>
  <c r="BG407" i="2"/>
  <c r="BF407" i="2"/>
  <c r="T407" i="2"/>
  <c r="R407" i="2"/>
  <c r="P407" i="2"/>
  <c r="BI406" i="2"/>
  <c r="BH406" i="2"/>
  <c r="BG406" i="2"/>
  <c r="BF406" i="2"/>
  <c r="T406" i="2"/>
  <c r="R406" i="2"/>
  <c r="P406" i="2"/>
  <c r="BI405" i="2"/>
  <c r="BH405" i="2"/>
  <c r="BG405" i="2"/>
  <c r="BF405" i="2"/>
  <c r="T405" i="2"/>
  <c r="R405" i="2"/>
  <c r="P405" i="2"/>
  <c r="BI404" i="2"/>
  <c r="BH404" i="2"/>
  <c r="BG404" i="2"/>
  <c r="BF404" i="2"/>
  <c r="T404" i="2"/>
  <c r="R404" i="2"/>
  <c r="P404" i="2"/>
  <c r="BI403" i="2"/>
  <c r="BH403" i="2"/>
  <c r="BG403" i="2"/>
  <c r="BF403" i="2"/>
  <c r="T403" i="2"/>
  <c r="R403" i="2"/>
  <c r="P403" i="2"/>
  <c r="BI402" i="2"/>
  <c r="BH402" i="2"/>
  <c r="BG402" i="2"/>
  <c r="BF402" i="2"/>
  <c r="T402" i="2"/>
  <c r="R402" i="2"/>
  <c r="P402" i="2"/>
  <c r="BI401" i="2"/>
  <c r="BH401" i="2"/>
  <c r="BG401" i="2"/>
  <c r="BF401" i="2"/>
  <c r="T401" i="2"/>
  <c r="R401" i="2"/>
  <c r="P401" i="2"/>
  <c r="BI400" i="2"/>
  <c r="BH400" i="2"/>
  <c r="BG400" i="2"/>
  <c r="BF400" i="2"/>
  <c r="T400" i="2"/>
  <c r="R400" i="2"/>
  <c r="P400" i="2"/>
  <c r="BI399" i="2"/>
  <c r="BH399" i="2"/>
  <c r="BG399" i="2"/>
  <c r="BF399" i="2"/>
  <c r="T399" i="2"/>
  <c r="R399" i="2"/>
  <c r="P399" i="2"/>
  <c r="BI398" i="2"/>
  <c r="BH398" i="2"/>
  <c r="BG398" i="2"/>
  <c r="BF398" i="2"/>
  <c r="T398" i="2"/>
  <c r="R398" i="2"/>
  <c r="P398" i="2"/>
  <c r="BI397" i="2"/>
  <c r="BH397" i="2"/>
  <c r="BG397" i="2"/>
  <c r="BF397" i="2"/>
  <c r="T397" i="2"/>
  <c r="R397" i="2"/>
  <c r="P397" i="2"/>
  <c r="BI396" i="2"/>
  <c r="BH396" i="2"/>
  <c r="BG396" i="2"/>
  <c r="BF396" i="2"/>
  <c r="T396" i="2"/>
  <c r="R396" i="2"/>
  <c r="P396" i="2"/>
  <c r="BI394" i="2"/>
  <c r="BH394" i="2"/>
  <c r="BG394" i="2"/>
  <c r="BF394" i="2"/>
  <c r="T394" i="2"/>
  <c r="R394" i="2"/>
  <c r="P394" i="2"/>
  <c r="BI393" i="2"/>
  <c r="BH393" i="2"/>
  <c r="BG393" i="2"/>
  <c r="BF393" i="2"/>
  <c r="T393" i="2"/>
  <c r="R393" i="2"/>
  <c r="P393" i="2"/>
  <c r="BI392" i="2"/>
  <c r="BH392" i="2"/>
  <c r="BG392" i="2"/>
  <c r="BF392" i="2"/>
  <c r="T392" i="2"/>
  <c r="R392" i="2"/>
  <c r="P392" i="2"/>
  <c r="BI391" i="2"/>
  <c r="BH391" i="2"/>
  <c r="BG391" i="2"/>
  <c r="BF391" i="2"/>
  <c r="T391" i="2"/>
  <c r="R391" i="2"/>
  <c r="P391" i="2"/>
  <c r="BI390" i="2"/>
  <c r="BH390" i="2"/>
  <c r="BG390" i="2"/>
  <c r="BF390" i="2"/>
  <c r="T390" i="2"/>
  <c r="R390" i="2"/>
  <c r="P390" i="2"/>
  <c r="BI389" i="2"/>
  <c r="BH389" i="2"/>
  <c r="BG389" i="2"/>
  <c r="BF389" i="2"/>
  <c r="T389" i="2"/>
  <c r="R389" i="2"/>
  <c r="P389" i="2"/>
  <c r="BI388" i="2"/>
  <c r="BH388" i="2"/>
  <c r="BG388" i="2"/>
  <c r="BF388" i="2"/>
  <c r="T388" i="2"/>
  <c r="R388" i="2"/>
  <c r="P388" i="2"/>
  <c r="BI387" i="2"/>
  <c r="BH387" i="2"/>
  <c r="BG387" i="2"/>
  <c r="BF387" i="2"/>
  <c r="T387" i="2"/>
  <c r="R387" i="2"/>
  <c r="P387" i="2"/>
  <c r="BI386" i="2"/>
  <c r="BH386" i="2"/>
  <c r="BG386" i="2"/>
  <c r="BF386" i="2"/>
  <c r="T386" i="2"/>
  <c r="R386" i="2"/>
  <c r="P386" i="2"/>
  <c r="BI385" i="2"/>
  <c r="BH385" i="2"/>
  <c r="BG385" i="2"/>
  <c r="BF385" i="2"/>
  <c r="T385" i="2"/>
  <c r="R385" i="2"/>
  <c r="P385" i="2"/>
  <c r="BI384" i="2"/>
  <c r="BH384" i="2"/>
  <c r="BG384" i="2"/>
  <c r="BF384" i="2"/>
  <c r="T384" i="2"/>
  <c r="R384" i="2"/>
  <c r="P384" i="2"/>
  <c r="BI383" i="2"/>
  <c r="BH383" i="2"/>
  <c r="BG383" i="2"/>
  <c r="BF383" i="2"/>
  <c r="T383" i="2"/>
  <c r="R383" i="2"/>
  <c r="P383" i="2"/>
  <c r="BI382" i="2"/>
  <c r="BH382" i="2"/>
  <c r="BG382" i="2"/>
  <c r="BF382" i="2"/>
  <c r="T382" i="2"/>
  <c r="R382" i="2"/>
  <c r="P382" i="2"/>
  <c r="BI380" i="2"/>
  <c r="BH380" i="2"/>
  <c r="BG380" i="2"/>
  <c r="BF380" i="2"/>
  <c r="T380" i="2"/>
  <c r="R380" i="2"/>
  <c r="P380" i="2"/>
  <c r="BI379" i="2"/>
  <c r="BH379" i="2"/>
  <c r="BG379" i="2"/>
  <c r="BF379" i="2"/>
  <c r="T379" i="2"/>
  <c r="R379" i="2"/>
  <c r="P379" i="2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3" i="2"/>
  <c r="BH373" i="2"/>
  <c r="BG373" i="2"/>
  <c r="BF373" i="2"/>
  <c r="T373" i="2"/>
  <c r="R373" i="2"/>
  <c r="P373" i="2"/>
  <c r="BI372" i="2"/>
  <c r="BH372" i="2"/>
  <c r="BG372" i="2"/>
  <c r="BF372" i="2"/>
  <c r="T372" i="2"/>
  <c r="R372" i="2"/>
  <c r="P372" i="2"/>
  <c r="BI371" i="2"/>
  <c r="BH371" i="2"/>
  <c r="BG371" i="2"/>
  <c r="BF371" i="2"/>
  <c r="T371" i="2"/>
  <c r="R371" i="2"/>
  <c r="P371" i="2"/>
  <c r="BI370" i="2"/>
  <c r="BH370" i="2"/>
  <c r="BG370" i="2"/>
  <c r="BF370" i="2"/>
  <c r="T370" i="2"/>
  <c r="R370" i="2"/>
  <c r="P370" i="2"/>
  <c r="BI369" i="2"/>
  <c r="BH369" i="2"/>
  <c r="BG369" i="2"/>
  <c r="BF369" i="2"/>
  <c r="T369" i="2"/>
  <c r="R369" i="2"/>
  <c r="P369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2" i="2"/>
  <c r="BH362" i="2"/>
  <c r="BG362" i="2"/>
  <c r="BF362" i="2"/>
  <c r="T362" i="2"/>
  <c r="R362" i="2"/>
  <c r="P362" i="2"/>
  <c r="BI361" i="2"/>
  <c r="BH361" i="2"/>
  <c r="BG361" i="2"/>
  <c r="BF361" i="2"/>
  <c r="T361" i="2"/>
  <c r="R361" i="2"/>
  <c r="P361" i="2"/>
  <c r="BI360" i="2"/>
  <c r="BH360" i="2"/>
  <c r="BG360" i="2"/>
  <c r="BF360" i="2"/>
  <c r="T360" i="2"/>
  <c r="R360" i="2"/>
  <c r="P360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5" i="2"/>
  <c r="BH345" i="2"/>
  <c r="BG345" i="2"/>
  <c r="BF345" i="2"/>
  <c r="T345" i="2"/>
  <c r="R345" i="2"/>
  <c r="P345" i="2"/>
  <c r="BI344" i="2"/>
  <c r="BH344" i="2"/>
  <c r="BG344" i="2"/>
  <c r="BF344" i="2"/>
  <c r="T344" i="2"/>
  <c r="R344" i="2"/>
  <c r="P344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40" i="2"/>
  <c r="BH340" i="2"/>
  <c r="BG340" i="2"/>
  <c r="BF340" i="2"/>
  <c r="T340" i="2"/>
  <c r="R340" i="2"/>
  <c r="P340" i="2"/>
  <c r="BI339" i="2"/>
  <c r="BH339" i="2"/>
  <c r="BG339" i="2"/>
  <c r="BF339" i="2"/>
  <c r="T339" i="2"/>
  <c r="R339" i="2"/>
  <c r="P339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6" i="2"/>
  <c r="BH336" i="2"/>
  <c r="BG336" i="2"/>
  <c r="BF336" i="2"/>
  <c r="T336" i="2"/>
  <c r="R336" i="2"/>
  <c r="P336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T311" i="2" s="1"/>
  <c r="R312" i="2"/>
  <c r="R311" i="2"/>
  <c r="P312" i="2"/>
  <c r="P311" i="2" s="1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79" i="2"/>
  <c r="BH279" i="2"/>
  <c r="BG279" i="2"/>
  <c r="BF279" i="2"/>
  <c r="T279" i="2"/>
  <c r="T278" i="2" s="1"/>
  <c r="R279" i="2"/>
  <c r="R278" i="2" s="1"/>
  <c r="P279" i="2"/>
  <c r="P278" i="2" s="1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T223" i="2"/>
  <c r="R224" i="2"/>
  <c r="R223" i="2" s="1"/>
  <c r="P224" i="2"/>
  <c r="P223" i="2" s="1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T178" i="2" s="1"/>
  <c r="R179" i="2"/>
  <c r="R178" i="2" s="1"/>
  <c r="P179" i="2"/>
  <c r="P178" i="2" s="1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J141" i="2"/>
  <c r="J140" i="2"/>
  <c r="F140" i="2"/>
  <c r="F138" i="2"/>
  <c r="E136" i="2"/>
  <c r="J92" i="2"/>
  <c r="J91" i="2"/>
  <c r="F91" i="2"/>
  <c r="F89" i="2"/>
  <c r="E87" i="2"/>
  <c r="J18" i="2"/>
  <c r="E18" i="2"/>
  <c r="F141" i="2" s="1"/>
  <c r="J17" i="2"/>
  <c r="J12" i="2"/>
  <c r="J138" i="2" s="1"/>
  <c r="E7" i="2"/>
  <c r="E134" i="2" s="1"/>
  <c r="L90" i="1"/>
  <c r="AM90" i="1"/>
  <c r="AM89" i="1"/>
  <c r="L89" i="1"/>
  <c r="AM87" i="1"/>
  <c r="L87" i="1"/>
  <c r="L85" i="1"/>
  <c r="L84" i="1"/>
  <c r="BK133" i="11"/>
  <c r="BK129" i="11"/>
  <c r="J125" i="11"/>
  <c r="BK124" i="11"/>
  <c r="BK123" i="11"/>
  <c r="J121" i="11"/>
  <c r="J120" i="11"/>
  <c r="J131" i="10"/>
  <c r="BK128" i="10"/>
  <c r="J127" i="10"/>
  <c r="BK179" i="8"/>
  <c r="BK177" i="8"/>
  <c r="J171" i="8"/>
  <c r="BK169" i="8"/>
  <c r="J168" i="8"/>
  <c r="BK167" i="8"/>
  <c r="BK164" i="8"/>
  <c r="J163" i="8"/>
  <c r="BK162" i="8"/>
  <c r="J161" i="8"/>
  <c r="BK157" i="8"/>
  <c r="J156" i="8"/>
  <c r="BK153" i="8"/>
  <c r="BK151" i="8"/>
  <c r="BK148" i="8"/>
  <c r="BK146" i="8"/>
  <c r="J145" i="8"/>
  <c r="J144" i="8"/>
  <c r="J142" i="8"/>
  <c r="BK140" i="8"/>
  <c r="J139" i="8"/>
  <c r="BK138" i="8"/>
  <c r="BK137" i="8"/>
  <c r="BK136" i="8"/>
  <c r="J134" i="8"/>
  <c r="J130" i="8"/>
  <c r="BK129" i="8"/>
  <c r="J128" i="8"/>
  <c r="BK126" i="8"/>
  <c r="BK122" i="8"/>
  <c r="BK182" i="7"/>
  <c r="BK181" i="7"/>
  <c r="J179" i="7"/>
  <c r="J178" i="7"/>
  <c r="BK170" i="7"/>
  <c r="J168" i="7"/>
  <c r="J167" i="7"/>
  <c r="J165" i="7"/>
  <c r="BK164" i="7"/>
  <c r="J163" i="7"/>
  <c r="J162" i="7"/>
  <c r="J157" i="7"/>
  <c r="J155" i="7"/>
  <c r="J153" i="7"/>
  <c r="BK150" i="7"/>
  <c r="BK149" i="7"/>
  <c r="BK146" i="7"/>
  <c r="J145" i="7"/>
  <c r="BK144" i="7"/>
  <c r="J142" i="7"/>
  <c r="J138" i="7"/>
  <c r="BK136" i="7"/>
  <c r="J130" i="7"/>
  <c r="J129" i="7"/>
  <c r="J127" i="7"/>
  <c r="J125" i="7"/>
  <c r="BK214" i="6"/>
  <c r="J213" i="6"/>
  <c r="J212" i="6"/>
  <c r="J211" i="6"/>
  <c r="BK210" i="6"/>
  <c r="BK209" i="6"/>
  <c r="J204" i="6"/>
  <c r="BK203" i="6"/>
  <c r="J202" i="6"/>
  <c r="BK201" i="6"/>
  <c r="BK200" i="6"/>
  <c r="BK198" i="6"/>
  <c r="J197" i="6"/>
  <c r="BK196" i="6"/>
  <c r="BK195" i="6"/>
  <c r="BK194" i="6"/>
  <c r="BK193" i="6"/>
  <c r="BK192" i="6"/>
  <c r="J191" i="6"/>
  <c r="BK190" i="6"/>
  <c r="J187" i="6"/>
  <c r="J184" i="6"/>
  <c r="J183" i="6"/>
  <c r="BK181" i="6"/>
  <c r="J178" i="6"/>
  <c r="BK177" i="6"/>
  <c r="BK175" i="6"/>
  <c r="J174" i="6"/>
  <c r="BK173" i="6"/>
  <c r="BK170" i="6"/>
  <c r="J169" i="6"/>
  <c r="BK168" i="6"/>
  <c r="J166" i="6"/>
  <c r="J165" i="6"/>
  <c r="J159" i="6"/>
  <c r="J158" i="6"/>
  <c r="J157" i="6"/>
  <c r="BK156" i="6"/>
  <c r="J155" i="6"/>
  <c r="BK151" i="6"/>
  <c r="J147" i="6"/>
  <c r="BK143" i="6"/>
  <c r="BK142" i="6"/>
  <c r="J141" i="6"/>
  <c r="BK140" i="6"/>
  <c r="BK139" i="6"/>
  <c r="BK137" i="6"/>
  <c r="J134" i="6"/>
  <c r="BK133" i="6"/>
  <c r="J129" i="6"/>
  <c r="J128" i="6"/>
  <c r="BK127" i="6"/>
  <c r="J126" i="6"/>
  <c r="BK125" i="6"/>
  <c r="BK121" i="6"/>
  <c r="J393" i="5"/>
  <c r="BK390" i="5"/>
  <c r="J388" i="5"/>
  <c r="J385" i="5"/>
  <c r="BK383" i="5"/>
  <c r="J380" i="5"/>
  <c r="BK375" i="5"/>
  <c r="BK371" i="5"/>
  <c r="BK365" i="5"/>
  <c r="J361" i="5"/>
  <c r="BK355" i="5"/>
  <c r="J353" i="5"/>
  <c r="BK351" i="5"/>
  <c r="BK349" i="5"/>
  <c r="BK346" i="5"/>
  <c r="J344" i="5"/>
  <c r="J340" i="5"/>
  <c r="J334" i="5"/>
  <c r="BK329" i="5"/>
  <c r="BK327" i="5"/>
  <c r="BK325" i="5"/>
  <c r="BK323" i="5"/>
  <c r="BK321" i="5"/>
  <c r="BK319" i="5"/>
  <c r="BK313" i="5"/>
  <c r="J307" i="5"/>
  <c r="BK305" i="5"/>
  <c r="BK298" i="5"/>
  <c r="J296" i="5"/>
  <c r="J292" i="5"/>
  <c r="BK288" i="5"/>
  <c r="J284" i="5"/>
  <c r="BK281" i="5"/>
  <c r="J279" i="5"/>
  <c r="BK270" i="5"/>
  <c r="J266" i="5"/>
  <c r="BK264" i="5"/>
  <c r="BK262" i="5"/>
  <c r="BK260" i="5"/>
  <c r="J258" i="5"/>
  <c r="BK252" i="5"/>
  <c r="BK248" i="5"/>
  <c r="J244" i="5"/>
  <c r="BK240" i="5"/>
  <c r="BK238" i="5"/>
  <c r="J234" i="5"/>
  <c r="BK232" i="5"/>
  <c r="BK220" i="5"/>
  <c r="BK216" i="5"/>
  <c r="J210" i="5"/>
  <c r="BK200" i="5"/>
  <c r="J196" i="5"/>
  <c r="J194" i="5"/>
  <c r="BK192" i="5"/>
  <c r="BK190" i="5"/>
  <c r="J188" i="5"/>
  <c r="BK184" i="5"/>
  <c r="BK180" i="5"/>
  <c r="J172" i="5"/>
  <c r="J170" i="5"/>
  <c r="BK166" i="5"/>
  <c r="BK160" i="5"/>
  <c r="BK154" i="5"/>
  <c r="BK152" i="5"/>
  <c r="J140" i="5"/>
  <c r="J138" i="5"/>
  <c r="BK134" i="5"/>
  <c r="J130" i="5"/>
  <c r="BK187" i="4"/>
  <c r="BK186" i="4"/>
  <c r="BK183" i="4"/>
  <c r="BK181" i="4"/>
  <c r="J180" i="4"/>
  <c r="BK179" i="4"/>
  <c r="BK176" i="4"/>
  <c r="J175" i="4"/>
  <c r="BK171" i="4"/>
  <c r="J170" i="4"/>
  <c r="J169" i="4"/>
  <c r="BK165" i="4"/>
  <c r="BK162" i="4"/>
  <c r="BK160" i="4"/>
  <c r="J159" i="4"/>
  <c r="J158" i="4"/>
  <c r="BK157" i="4"/>
  <c r="J156" i="4"/>
  <c r="J154" i="4"/>
  <c r="BK147" i="4"/>
  <c r="J145" i="4"/>
  <c r="J143" i="4"/>
  <c r="J141" i="4"/>
  <c r="BK140" i="4"/>
  <c r="BK139" i="4"/>
  <c r="BK135" i="4"/>
  <c r="J133" i="4"/>
  <c r="J130" i="4"/>
  <c r="BK129" i="4"/>
  <c r="BK127" i="4"/>
  <c r="J257" i="3"/>
  <c r="BK254" i="3"/>
  <c r="BK250" i="3"/>
  <c r="J249" i="3"/>
  <c r="BK245" i="3"/>
  <c r="BK243" i="3"/>
  <c r="BK241" i="3"/>
  <c r="BK238" i="3"/>
  <c r="BK236" i="3"/>
  <c r="J235" i="3"/>
  <c r="BK234" i="3"/>
  <c r="BK232" i="3"/>
  <c r="BK228" i="3"/>
  <c r="BK227" i="3"/>
  <c r="BK226" i="3"/>
  <c r="BK223" i="3"/>
  <c r="BK222" i="3"/>
  <c r="J220" i="3"/>
  <c r="J216" i="3"/>
  <c r="J215" i="3"/>
  <c r="J214" i="3"/>
  <c r="BK209" i="3"/>
  <c r="BK208" i="3"/>
  <c r="J205" i="3"/>
  <c r="J203" i="3"/>
  <c r="J202" i="3"/>
  <c r="BK201" i="3"/>
  <c r="BK200" i="3"/>
  <c r="J199" i="3"/>
  <c r="J198" i="3"/>
  <c r="J197" i="3"/>
  <c r="J196" i="3"/>
  <c r="BK195" i="3"/>
  <c r="J194" i="3"/>
  <c r="BK191" i="3"/>
  <c r="BK188" i="3"/>
  <c r="J187" i="3"/>
  <c r="J185" i="3"/>
  <c r="BK184" i="3"/>
  <c r="J183" i="3"/>
  <c r="J180" i="3"/>
  <c r="BK178" i="3"/>
  <c r="BK174" i="3"/>
  <c r="BK173" i="3"/>
  <c r="BK171" i="3"/>
  <c r="J170" i="3"/>
  <c r="J168" i="3"/>
  <c r="J166" i="3"/>
  <c r="BK162" i="3"/>
  <c r="J162" i="3"/>
  <c r="BK160" i="3"/>
  <c r="J160" i="3"/>
  <c r="J159" i="3"/>
  <c r="BK156" i="3"/>
  <c r="BK148" i="3"/>
  <c r="J147" i="3"/>
  <c r="BK146" i="3"/>
  <c r="BK144" i="3"/>
  <c r="BK143" i="3"/>
  <c r="J142" i="3"/>
  <c r="J141" i="3"/>
  <c r="BK140" i="3"/>
  <c r="BK139" i="3"/>
  <c r="BK135" i="3"/>
  <c r="BK133" i="3"/>
  <c r="BK132" i="3"/>
  <c r="BK130" i="3"/>
  <c r="BK129" i="3"/>
  <c r="J128" i="3"/>
  <c r="BK450" i="2"/>
  <c r="J450" i="2"/>
  <c r="BK448" i="2"/>
  <c r="J448" i="2"/>
  <c r="BK447" i="2"/>
  <c r="J447" i="2"/>
  <c r="BK446" i="2"/>
  <c r="J445" i="2"/>
  <c r="BK444" i="2"/>
  <c r="BK442" i="2"/>
  <c r="BK440" i="2"/>
  <c r="BK436" i="2"/>
  <c r="BK433" i="2"/>
  <c r="BK431" i="2"/>
  <c r="J429" i="2"/>
  <c r="BK418" i="2"/>
  <c r="BK412" i="2"/>
  <c r="BK410" i="2"/>
  <c r="BK409" i="2"/>
  <c r="J408" i="2"/>
  <c r="BK405" i="2"/>
  <c r="J404" i="2"/>
  <c r="J402" i="2"/>
  <c r="BK401" i="2"/>
  <c r="BK400" i="2"/>
  <c r="BK399" i="2"/>
  <c r="J398" i="2"/>
  <c r="BK393" i="2"/>
  <c r="BK391" i="2"/>
  <c r="BK390" i="2"/>
  <c r="J389" i="2"/>
  <c r="BK385" i="2"/>
  <c r="BK382" i="2"/>
  <c r="J380" i="2"/>
  <c r="J379" i="2"/>
  <c r="BK377" i="2"/>
  <c r="J370" i="2"/>
  <c r="BK369" i="2"/>
  <c r="J358" i="2"/>
  <c r="J356" i="2"/>
  <c r="BK348" i="2"/>
  <c r="BK344" i="2"/>
  <c r="J343" i="2"/>
  <c r="BK342" i="2"/>
  <c r="BK340" i="2"/>
  <c r="BK339" i="2"/>
  <c r="BK336" i="2"/>
  <c r="BK332" i="2"/>
  <c r="BK329" i="2"/>
  <c r="J328" i="2"/>
  <c r="BK323" i="2"/>
  <c r="BK321" i="2"/>
  <c r="BK320" i="2"/>
  <c r="J319" i="2"/>
  <c r="J310" i="2"/>
  <c r="J309" i="2"/>
  <c r="J308" i="2"/>
  <c r="BK307" i="2"/>
  <c r="BK302" i="2"/>
  <c r="BK301" i="2"/>
  <c r="BK299" i="2"/>
  <c r="J296" i="2"/>
  <c r="J295" i="2"/>
  <c r="BK287" i="2"/>
  <c r="J286" i="2"/>
  <c r="J285" i="2"/>
  <c r="J282" i="2"/>
  <c r="BK276" i="2"/>
  <c r="BK275" i="2"/>
  <c r="BK274" i="2"/>
  <c r="BK273" i="2"/>
  <c r="J267" i="2"/>
  <c r="J266" i="2"/>
  <c r="BK265" i="2"/>
  <c r="BK264" i="2"/>
  <c r="BK263" i="2"/>
  <c r="J262" i="2"/>
  <c r="J260" i="2"/>
  <c r="BK259" i="2"/>
  <c r="BK255" i="2"/>
  <c r="BK254" i="2"/>
  <c r="BK253" i="2"/>
  <c r="J250" i="2"/>
  <c r="J249" i="2"/>
  <c r="BK248" i="2"/>
  <c r="J247" i="2"/>
  <c r="J242" i="2"/>
  <c r="J241" i="2"/>
  <c r="J240" i="2"/>
  <c r="J239" i="2"/>
  <c r="BK236" i="2"/>
  <c r="BK234" i="2"/>
  <c r="BK233" i="2"/>
  <c r="BK232" i="2"/>
  <c r="J231" i="2"/>
  <c r="J230" i="2"/>
  <c r="BK222" i="2"/>
  <c r="BK221" i="2"/>
  <c r="J220" i="2"/>
  <c r="BK219" i="2"/>
  <c r="BK216" i="2"/>
  <c r="J211" i="2"/>
  <c r="BK210" i="2"/>
  <c r="BK209" i="2"/>
  <c r="J208" i="2"/>
  <c r="BK207" i="2"/>
  <c r="BK206" i="2"/>
  <c r="BK205" i="2"/>
  <c r="J201" i="2"/>
  <c r="BK197" i="2"/>
  <c r="BK194" i="2"/>
  <c r="J193" i="2"/>
  <c r="J192" i="2"/>
  <c r="J185" i="2"/>
  <c r="J184" i="2"/>
  <c r="J181" i="2"/>
  <c r="J179" i="2"/>
  <c r="BK174" i="2"/>
  <c r="BK171" i="2"/>
  <c r="J170" i="2"/>
  <c r="BK169" i="2"/>
  <c r="BK168" i="2"/>
  <c r="BK164" i="2"/>
  <c r="BK163" i="2"/>
  <c r="J161" i="2"/>
  <c r="BK156" i="2"/>
  <c r="J153" i="2"/>
  <c r="BK152" i="2"/>
  <c r="J148" i="2"/>
  <c r="J132" i="11"/>
  <c r="BK131" i="11"/>
  <c r="J131" i="11"/>
  <c r="BK130" i="11"/>
  <c r="J130" i="11"/>
  <c r="J128" i="11"/>
  <c r="BK127" i="11"/>
  <c r="J127" i="11"/>
  <c r="BK126" i="11"/>
  <c r="J126" i="11"/>
  <c r="BK125" i="11"/>
  <c r="J124" i="11"/>
  <c r="J123" i="11"/>
  <c r="BK121" i="11"/>
  <c r="BK131" i="10"/>
  <c r="J130" i="10"/>
  <c r="J129" i="10"/>
  <c r="J126" i="10"/>
  <c r="BK124" i="10"/>
  <c r="BK122" i="10"/>
  <c r="BK121" i="10"/>
  <c r="J120" i="10"/>
  <c r="J136" i="9"/>
  <c r="BK135" i="9"/>
  <c r="BK134" i="9"/>
  <c r="BK133" i="9"/>
  <c r="BK132" i="9"/>
  <c r="J131" i="9"/>
  <c r="J129" i="9"/>
  <c r="J128" i="9"/>
  <c r="J125" i="9"/>
  <c r="BK123" i="9"/>
  <c r="J122" i="9"/>
  <c r="J120" i="9"/>
  <c r="BK178" i="8"/>
  <c r="BK175" i="8"/>
  <c r="J174" i="8"/>
  <c r="J169" i="8"/>
  <c r="BK168" i="8"/>
  <c r="J167" i="8"/>
  <c r="BK166" i="8"/>
  <c r="BK165" i="8"/>
  <c r="J160" i="8"/>
  <c r="J158" i="8"/>
  <c r="BK156" i="8"/>
  <c r="BK155" i="8"/>
  <c r="J153" i="8"/>
  <c r="J151" i="8"/>
  <c r="J150" i="8"/>
  <c r="J149" i="8"/>
  <c r="J148" i="8"/>
  <c r="J147" i="8"/>
  <c r="J146" i="8"/>
  <c r="BK145" i="8"/>
  <c r="J143" i="8"/>
  <c r="BK142" i="8"/>
  <c r="J141" i="8"/>
  <c r="J140" i="8"/>
  <c r="J138" i="8"/>
  <c r="BK135" i="8"/>
  <c r="BK134" i="8"/>
  <c r="J133" i="8"/>
  <c r="J132" i="8"/>
  <c r="BK131" i="8"/>
  <c r="J129" i="8"/>
  <c r="BK128" i="8"/>
  <c r="BK125" i="8"/>
  <c r="J124" i="8"/>
  <c r="BK123" i="8"/>
  <c r="J121" i="8"/>
  <c r="J120" i="8"/>
  <c r="J182" i="7"/>
  <c r="BK176" i="7"/>
  <c r="J175" i="7"/>
  <c r="J174" i="7"/>
  <c r="J173" i="7"/>
  <c r="J172" i="7"/>
  <c r="J171" i="7"/>
  <c r="BK167" i="7"/>
  <c r="J164" i="7"/>
  <c r="BK161" i="7"/>
  <c r="J158" i="7"/>
  <c r="BK157" i="7"/>
  <c r="BK156" i="7"/>
  <c r="BK155" i="7"/>
  <c r="J154" i="7"/>
  <c r="J152" i="7"/>
  <c r="J149" i="7"/>
  <c r="J148" i="7"/>
  <c r="J147" i="7"/>
  <c r="J144" i="7"/>
  <c r="BK143" i="7"/>
  <c r="J140" i="7"/>
  <c r="J139" i="7"/>
  <c r="J137" i="7"/>
  <c r="J135" i="7"/>
  <c r="J134" i="7"/>
  <c r="J133" i="7"/>
  <c r="J132" i="7"/>
  <c r="J131" i="7"/>
  <c r="BK129" i="7"/>
  <c r="J128" i="7"/>
  <c r="BK124" i="7"/>
  <c r="J123" i="7"/>
  <c r="BK122" i="7"/>
  <c r="J215" i="6"/>
  <c r="BK213" i="6"/>
  <c r="BK212" i="6"/>
  <c r="BK211" i="6"/>
  <c r="J208" i="6"/>
  <c r="BK207" i="6"/>
  <c r="J205" i="6"/>
  <c r="J203" i="6"/>
  <c r="BK202" i="6"/>
  <c r="J201" i="6"/>
  <c r="J200" i="6"/>
  <c r="J199" i="6"/>
  <c r="J198" i="6"/>
  <c r="J195" i="6"/>
  <c r="J188" i="6"/>
  <c r="BK186" i="6"/>
  <c r="J185" i="6"/>
  <c r="BK182" i="6"/>
  <c r="BK180" i="6"/>
  <c r="BK171" i="6"/>
  <c r="J170" i="6"/>
  <c r="BK167" i="6"/>
  <c r="BK164" i="6"/>
  <c r="BK162" i="6"/>
  <c r="J161" i="6"/>
  <c r="BK154" i="6"/>
  <c r="J153" i="6"/>
  <c r="BK150" i="6"/>
  <c r="J149" i="6"/>
  <c r="J148" i="6"/>
  <c r="BK145" i="6"/>
  <c r="BK141" i="6"/>
  <c r="J140" i="6"/>
  <c r="J139" i="6"/>
  <c r="BK138" i="6"/>
  <c r="J137" i="6"/>
  <c r="BK136" i="6"/>
  <c r="BK135" i="6"/>
  <c r="BK130" i="6"/>
  <c r="BK129" i="6"/>
  <c r="BK128" i="6"/>
  <c r="BK126" i="6"/>
  <c r="BK124" i="6"/>
  <c r="BK123" i="6"/>
  <c r="BK393" i="5"/>
  <c r="J390" i="5"/>
  <c r="BK385" i="5"/>
  <c r="J375" i="5"/>
  <c r="BK373" i="5"/>
  <c r="J371" i="5"/>
  <c r="J363" i="5"/>
  <c r="BK361" i="5"/>
  <c r="J359" i="5"/>
  <c r="J357" i="5"/>
  <c r="J355" i="5"/>
  <c r="J349" i="5"/>
  <c r="BK344" i="5"/>
  <c r="J342" i="5"/>
  <c r="BK340" i="5"/>
  <c r="J338" i="5"/>
  <c r="J336" i="5"/>
  <c r="BK317" i="5"/>
  <c r="J315" i="5"/>
  <c r="J313" i="5"/>
  <c r="BK311" i="5"/>
  <c r="BK309" i="5"/>
  <c r="BK307" i="5"/>
  <c r="J305" i="5"/>
  <c r="BK302" i="5"/>
  <c r="J300" i="5"/>
  <c r="J294" i="5"/>
  <c r="J290" i="5"/>
  <c r="J286" i="5"/>
  <c r="J272" i="5"/>
  <c r="J270" i="5"/>
  <c r="BK268" i="5"/>
  <c r="J246" i="5"/>
  <c r="J242" i="5"/>
  <c r="J240" i="5"/>
  <c r="J236" i="5"/>
  <c r="J232" i="5"/>
  <c r="BK228" i="5"/>
  <c r="BK226" i="5"/>
  <c r="BK224" i="5"/>
  <c r="J222" i="5"/>
  <c r="BK218" i="5"/>
  <c r="J216" i="5"/>
  <c r="J214" i="5"/>
  <c r="BK212" i="5"/>
  <c r="BK210" i="5"/>
  <c r="J208" i="5"/>
  <c r="BK204" i="5"/>
  <c r="J198" i="5"/>
  <c r="BK194" i="5"/>
  <c r="J192" i="5"/>
  <c r="BK182" i="5"/>
  <c r="J180" i="5"/>
  <c r="J178" i="5"/>
  <c r="J176" i="5"/>
  <c r="BK170" i="5"/>
  <c r="BK168" i="5"/>
  <c r="BK162" i="5"/>
  <c r="J160" i="5"/>
  <c r="BK158" i="5"/>
  <c r="BK156" i="5"/>
  <c r="J154" i="5"/>
  <c r="J152" i="5"/>
  <c r="BK150" i="5"/>
  <c r="J148" i="5"/>
  <c r="BK144" i="5"/>
  <c r="BK138" i="5"/>
  <c r="J136" i="5"/>
  <c r="J132" i="5"/>
  <c r="BK130" i="5"/>
  <c r="J188" i="4"/>
  <c r="J187" i="4"/>
  <c r="J185" i="4"/>
  <c r="J183" i="4"/>
  <c r="BK182" i="4"/>
  <c r="BK180" i="4"/>
  <c r="J179" i="4"/>
  <c r="J173" i="4"/>
  <c r="J167" i="4"/>
  <c r="BK166" i="4"/>
  <c r="J165" i="4"/>
  <c r="J164" i="4"/>
  <c r="BK163" i="4"/>
  <c r="J162" i="4"/>
  <c r="BK161" i="4"/>
  <c r="J160" i="4"/>
  <c r="BK158" i="4"/>
  <c r="BK155" i="4"/>
  <c r="J152" i="4"/>
  <c r="J151" i="4"/>
  <c r="BK148" i="4"/>
  <c r="J146" i="4"/>
  <c r="BK136" i="4"/>
  <c r="J135" i="4"/>
  <c r="J132" i="4"/>
  <c r="J131" i="4"/>
  <c r="J128" i="4"/>
  <c r="J126" i="4"/>
  <c r="BK258" i="3"/>
  <c r="J258" i="3"/>
  <c r="BK257" i="3"/>
  <c r="J256" i="3"/>
  <c r="J246" i="3"/>
  <c r="J245" i="3"/>
  <c r="J243" i="3"/>
  <c r="BK242" i="3"/>
  <c r="BK239" i="3"/>
  <c r="J238" i="3"/>
  <c r="J237" i="3"/>
  <c r="J236" i="3"/>
  <c r="J229" i="3"/>
  <c r="J228" i="3"/>
  <c r="J227" i="3"/>
  <c r="J223" i="3"/>
  <c r="BK221" i="3"/>
  <c r="BK220" i="3"/>
  <c r="BK218" i="3"/>
  <c r="J217" i="3"/>
  <c r="BK216" i="3"/>
  <c r="J213" i="3"/>
  <c r="BK210" i="3"/>
  <c r="J208" i="3"/>
  <c r="J207" i="3"/>
  <c r="J204" i="3"/>
  <c r="BK203" i="3"/>
  <c r="J200" i="3"/>
  <c r="BK198" i="3"/>
  <c r="J195" i="3"/>
  <c r="J193" i="3"/>
  <c r="BK192" i="3"/>
  <c r="BK190" i="3"/>
  <c r="J184" i="3"/>
  <c r="BK180" i="3"/>
  <c r="J179" i="3"/>
  <c r="J178" i="3"/>
  <c r="BK177" i="3"/>
  <c r="BK176" i="3"/>
  <c r="BK175" i="3"/>
  <c r="J172" i="3"/>
  <c r="J171" i="3"/>
  <c r="BK169" i="3"/>
  <c r="BK168" i="3"/>
  <c r="J167" i="3"/>
  <c r="BK166" i="3"/>
  <c r="BK163" i="3"/>
  <c r="BK159" i="3"/>
  <c r="BK158" i="3"/>
  <c r="BK155" i="3"/>
  <c r="J153" i="3"/>
  <c r="BK152" i="3"/>
  <c r="J151" i="3"/>
  <c r="BK150" i="3"/>
  <c r="J146" i="3"/>
  <c r="J145" i="3"/>
  <c r="J144" i="3"/>
  <c r="J143" i="3"/>
  <c r="BK142" i="3"/>
  <c r="J139" i="3"/>
  <c r="J138" i="3"/>
  <c r="BK137" i="3"/>
  <c r="J136" i="3"/>
  <c r="J132" i="3"/>
  <c r="BK128" i="3"/>
  <c r="J446" i="2"/>
  <c r="J444" i="2"/>
  <c r="J442" i="2"/>
  <c r="J441" i="2"/>
  <c r="J440" i="2"/>
  <c r="BK438" i="2"/>
  <c r="BK435" i="2"/>
  <c r="BK434" i="2"/>
  <c r="BK430" i="2"/>
  <c r="J427" i="2"/>
  <c r="J425" i="2"/>
  <c r="J424" i="2"/>
  <c r="BK422" i="2"/>
  <c r="BK421" i="2"/>
  <c r="J420" i="2"/>
  <c r="J419" i="2"/>
  <c r="J418" i="2"/>
  <c r="J417" i="2"/>
  <c r="BK415" i="2"/>
  <c r="BK414" i="2"/>
  <c r="J413" i="2"/>
  <c r="J409" i="2"/>
  <c r="BK407" i="2"/>
  <c r="J403" i="2"/>
  <c r="BK402" i="2"/>
  <c r="J401" i="2"/>
  <c r="J399" i="2"/>
  <c r="J393" i="2"/>
  <c r="J392" i="2"/>
  <c r="J384" i="2"/>
  <c r="BK380" i="2"/>
  <c r="J378" i="2"/>
  <c r="J377" i="2"/>
  <c r="J376" i="2"/>
  <c r="BK375" i="2"/>
  <c r="J369" i="2"/>
  <c r="J367" i="2"/>
  <c r="J366" i="2"/>
  <c r="J365" i="2"/>
  <c r="J364" i="2"/>
  <c r="BK363" i="2"/>
  <c r="J362" i="2"/>
  <c r="BK361" i="2"/>
  <c r="J360" i="2"/>
  <c r="BK357" i="2"/>
  <c r="BK356" i="2"/>
  <c r="BK355" i="2"/>
  <c r="J354" i="2"/>
  <c r="J352" i="2"/>
  <c r="BK351" i="2"/>
  <c r="BK350" i="2"/>
  <c r="BK346" i="2"/>
  <c r="J345" i="2"/>
  <c r="J344" i="2"/>
  <c r="J342" i="2"/>
  <c r="J340" i="2"/>
  <c r="J339" i="2"/>
  <c r="J338" i="2"/>
  <c r="J337" i="2"/>
  <c r="J334" i="2"/>
  <c r="BK328" i="2"/>
  <c r="J327" i="2"/>
  <c r="J322" i="2"/>
  <c r="J320" i="2"/>
  <c r="BK319" i="2"/>
  <c r="BK318" i="2"/>
  <c r="J315" i="2"/>
  <c r="J314" i="2"/>
  <c r="BK312" i="2"/>
  <c r="J307" i="2"/>
  <c r="BK303" i="2"/>
  <c r="J302" i="2"/>
  <c r="J301" i="2"/>
  <c r="J298" i="2"/>
  <c r="J297" i="2"/>
  <c r="BK295" i="2"/>
  <c r="J294" i="2"/>
  <c r="J292" i="2"/>
  <c r="J291" i="2"/>
  <c r="BK290" i="2"/>
  <c r="BK289" i="2"/>
  <c r="BK288" i="2"/>
  <c r="J287" i="2"/>
  <c r="BK284" i="2"/>
  <c r="BK283" i="2"/>
  <c r="J279" i="2"/>
  <c r="J275" i="2"/>
  <c r="J270" i="2"/>
  <c r="BK269" i="2"/>
  <c r="BK266" i="2"/>
  <c r="J265" i="2"/>
  <c r="BK262" i="2"/>
  <c r="J261" i="2"/>
  <c r="BK260" i="2"/>
  <c r="J259" i="2"/>
  <c r="BK258" i="2"/>
  <c r="J257" i="2"/>
  <c r="BK256" i="2"/>
  <c r="BK252" i="2"/>
  <c r="J251" i="2"/>
  <c r="BK250" i="2"/>
  <c r="BK241" i="2"/>
  <c r="BK239" i="2"/>
  <c r="BK238" i="2"/>
  <c r="BK237" i="2"/>
  <c r="J236" i="2"/>
  <c r="BK235" i="2"/>
  <c r="J233" i="2"/>
  <c r="J232" i="2"/>
  <c r="BK226" i="2"/>
  <c r="BK224" i="2"/>
  <c r="J222" i="2"/>
  <c r="J219" i="2"/>
  <c r="J217" i="2"/>
  <c r="J212" i="2"/>
  <c r="J209" i="2"/>
  <c r="BK199" i="2"/>
  <c r="BK195" i="2"/>
  <c r="BK193" i="2"/>
  <c r="BK190" i="2"/>
  <c r="J189" i="2"/>
  <c r="BK188" i="2"/>
  <c r="J186" i="2"/>
  <c r="BK182" i="2"/>
  <c r="J175" i="2"/>
  <c r="J174" i="2"/>
  <c r="BK173" i="2"/>
  <c r="BK172" i="2"/>
  <c r="BK167" i="2"/>
  <c r="J166" i="2"/>
  <c r="BK165" i="2"/>
  <c r="BK161" i="2"/>
  <c r="BK160" i="2"/>
  <c r="BK159" i="2"/>
  <c r="J158" i="2"/>
  <c r="J155" i="2"/>
  <c r="BK154" i="2"/>
  <c r="BK153" i="2"/>
  <c r="BK149" i="2"/>
  <c r="BK148" i="2"/>
  <c r="J147" i="2"/>
  <c r="AS94" i="1"/>
  <c r="J133" i="11"/>
  <c r="BK128" i="11"/>
  <c r="BK130" i="10"/>
  <c r="BK127" i="10"/>
  <c r="J124" i="10"/>
  <c r="BK123" i="10"/>
  <c r="J122" i="10"/>
  <c r="J121" i="10"/>
  <c r="BK120" i="10"/>
  <c r="BK136" i="9"/>
  <c r="J135" i="9"/>
  <c r="J134" i="9"/>
  <c r="J133" i="9"/>
  <c r="J132" i="9"/>
  <c r="BK131" i="9"/>
  <c r="BK130" i="9"/>
  <c r="BK129" i="9"/>
  <c r="BK127" i="9"/>
  <c r="BK125" i="9"/>
  <c r="BK124" i="9"/>
  <c r="J123" i="9"/>
  <c r="BK122" i="9"/>
  <c r="BK121" i="9"/>
  <c r="BK120" i="9"/>
  <c r="BK176" i="8"/>
  <c r="J175" i="8"/>
  <c r="BK174" i="8"/>
  <c r="BK173" i="8"/>
  <c r="J172" i="8"/>
  <c r="J170" i="8"/>
  <c r="J166" i="8"/>
  <c r="J165" i="8"/>
  <c r="J162" i="8"/>
  <c r="BK161" i="8"/>
  <c r="BK160" i="8"/>
  <c r="J159" i="8"/>
  <c r="J157" i="8"/>
  <c r="BK154" i="8"/>
  <c r="BK150" i="8"/>
  <c r="BK149" i="8"/>
  <c r="BK143" i="8"/>
  <c r="BK141" i="8"/>
  <c r="J135" i="8"/>
  <c r="BK133" i="8"/>
  <c r="J127" i="8"/>
  <c r="J126" i="8"/>
  <c r="BK124" i="8"/>
  <c r="J123" i="8"/>
  <c r="J122" i="8"/>
  <c r="BK121" i="8"/>
  <c r="J181" i="7"/>
  <c r="BK180" i="7"/>
  <c r="J177" i="7"/>
  <c r="BK175" i="7"/>
  <c r="BK174" i="7"/>
  <c r="BK172" i="7"/>
  <c r="BK169" i="7"/>
  <c r="BK168" i="7"/>
  <c r="J166" i="7"/>
  <c r="BK165" i="7"/>
  <c r="BK163" i="7"/>
  <c r="BK159" i="7"/>
  <c r="BK158" i="7"/>
  <c r="BK154" i="7"/>
  <c r="BK153" i="7"/>
  <c r="BK152" i="7"/>
  <c r="BK151" i="7"/>
  <c r="BK147" i="7"/>
  <c r="J146" i="7"/>
  <c r="BK145" i="7"/>
  <c r="BK142" i="7"/>
  <c r="J141" i="7"/>
  <c r="BK140" i="7"/>
  <c r="BK139" i="7"/>
  <c r="BK138" i="7"/>
  <c r="J136" i="7"/>
  <c r="BK134" i="7"/>
  <c r="BK133" i="7"/>
  <c r="BK131" i="7"/>
  <c r="BK127" i="7"/>
  <c r="J126" i="7"/>
  <c r="BK125" i="7"/>
  <c r="J122" i="7"/>
  <c r="BK216" i="6"/>
  <c r="J216" i="6"/>
  <c r="J214" i="6"/>
  <c r="J210" i="6"/>
  <c r="J209" i="6"/>
  <c r="BK208" i="6"/>
  <c r="J207" i="6"/>
  <c r="J206" i="6"/>
  <c r="BK205" i="6"/>
  <c r="BK204" i="6"/>
  <c r="BK197" i="6"/>
  <c r="J196" i="6"/>
  <c r="J192" i="6"/>
  <c r="BK191" i="6"/>
  <c r="J189" i="6"/>
  <c r="BK183" i="6"/>
  <c r="J182" i="6"/>
  <c r="J181" i="6"/>
  <c r="J180" i="6"/>
  <c r="BK179" i="6"/>
  <c r="BK178" i="6"/>
  <c r="BK174" i="6"/>
  <c r="J173" i="6"/>
  <c r="BK172" i="6"/>
  <c r="J171" i="6"/>
  <c r="BK169" i="6"/>
  <c r="BK166" i="6"/>
  <c r="J163" i="6"/>
  <c r="J162" i="6"/>
  <c r="J160" i="6"/>
  <c r="BK159" i="6"/>
  <c r="BK155" i="6"/>
  <c r="J154" i="6"/>
  <c r="BK153" i="6"/>
  <c r="J152" i="6"/>
  <c r="BK149" i="6"/>
  <c r="BK146" i="6"/>
  <c r="BK144" i="6"/>
  <c r="J142" i="6"/>
  <c r="J135" i="6"/>
  <c r="BK134" i="6"/>
  <c r="J132" i="6"/>
  <c r="BK131" i="6"/>
  <c r="J130" i="6"/>
  <c r="J127" i="6"/>
  <c r="J123" i="6"/>
  <c r="BK122" i="6"/>
  <c r="J121" i="6"/>
  <c r="J397" i="5"/>
  <c r="BK395" i="5"/>
  <c r="BK388" i="5"/>
  <c r="J378" i="5"/>
  <c r="J373" i="5"/>
  <c r="J369" i="5"/>
  <c r="BK367" i="5"/>
  <c r="J365" i="5"/>
  <c r="BK363" i="5"/>
  <c r="BK359" i="5"/>
  <c r="BK342" i="5"/>
  <c r="BK338" i="5"/>
  <c r="BK336" i="5"/>
  <c r="BK334" i="5"/>
  <c r="BK332" i="5"/>
  <c r="J327" i="5"/>
  <c r="J325" i="5"/>
  <c r="J323" i="5"/>
  <c r="J319" i="5"/>
  <c r="BK315" i="5"/>
  <c r="J302" i="5"/>
  <c r="BK300" i="5"/>
  <c r="J298" i="5"/>
  <c r="BK296" i="5"/>
  <c r="BK294" i="5"/>
  <c r="BK292" i="5"/>
  <c r="J288" i="5"/>
  <c r="BK277" i="5"/>
  <c r="J275" i="5"/>
  <c r="J262" i="5"/>
  <c r="J260" i="5"/>
  <c r="BK258" i="5"/>
  <c r="J256" i="5"/>
  <c r="J254" i="5"/>
  <c r="J252" i="5"/>
  <c r="BK250" i="5"/>
  <c r="J248" i="5"/>
  <c r="BK246" i="5"/>
  <c r="J238" i="5"/>
  <c r="BK236" i="5"/>
  <c r="BK230" i="5"/>
  <c r="J228" i="5"/>
  <c r="J226" i="5"/>
  <c r="J224" i="5"/>
  <c r="J212" i="5"/>
  <c r="J206" i="5"/>
  <c r="J204" i="5"/>
  <c r="BK202" i="5"/>
  <c r="BK196" i="5"/>
  <c r="J186" i="5"/>
  <c r="BK176" i="5"/>
  <c r="J174" i="5"/>
  <c r="J168" i="5"/>
  <c r="J166" i="5"/>
  <c r="J164" i="5"/>
  <c r="J162" i="5"/>
  <c r="J158" i="5"/>
  <c r="J150" i="5"/>
  <c r="BK148" i="5"/>
  <c r="BK146" i="5"/>
  <c r="J144" i="5"/>
  <c r="BK142" i="5"/>
  <c r="BK136" i="5"/>
  <c r="BK190" i="4"/>
  <c r="J189" i="4"/>
  <c r="BK188" i="4"/>
  <c r="J182" i="4"/>
  <c r="J181" i="4"/>
  <c r="BK178" i="4"/>
  <c r="J177" i="4"/>
  <c r="J176" i="4"/>
  <c r="BK174" i="4"/>
  <c r="BK173" i="4"/>
  <c r="BK172" i="4"/>
  <c r="BK170" i="4"/>
  <c r="BK169" i="4"/>
  <c r="BK167" i="4"/>
  <c r="J157" i="4"/>
  <c r="BK156" i="4"/>
  <c r="J155" i="4"/>
  <c r="BK154" i="4"/>
  <c r="BK153" i="4"/>
  <c r="BK152" i="4"/>
  <c r="J149" i="4"/>
  <c r="BK146" i="4"/>
  <c r="J144" i="4"/>
  <c r="BK142" i="4"/>
  <c r="J138" i="4"/>
  <c r="J136" i="4"/>
  <c r="BK132" i="4"/>
  <c r="BK131" i="4"/>
  <c r="J129" i="4"/>
  <c r="BK128" i="4"/>
  <c r="BK256" i="3"/>
  <c r="J255" i="3"/>
  <c r="J254" i="3"/>
  <c r="BK251" i="3"/>
  <c r="BK248" i="3"/>
  <c r="BK246" i="3"/>
  <c r="BK244" i="3"/>
  <c r="J242" i="3"/>
  <c r="BK237" i="3"/>
  <c r="BK235" i="3"/>
  <c r="J234" i="3"/>
  <c r="J233" i="3"/>
  <c r="J232" i="3"/>
  <c r="BK231" i="3"/>
  <c r="J230" i="3"/>
  <c r="BK229" i="3"/>
  <c r="J226" i="3"/>
  <c r="BK225" i="3"/>
  <c r="BK224" i="3"/>
  <c r="J221" i="3"/>
  <c r="BK217" i="3"/>
  <c r="BK212" i="3"/>
  <c r="BK211" i="3"/>
  <c r="J210" i="3"/>
  <c r="BK207" i="3"/>
  <c r="J206" i="3"/>
  <c r="BK205" i="3"/>
  <c r="BK204" i="3"/>
  <c r="J201" i="3"/>
  <c r="BK197" i="3"/>
  <c r="BK189" i="3"/>
  <c r="BK187" i="3"/>
  <c r="J186" i="3"/>
  <c r="BK185" i="3"/>
  <c r="J182" i="3"/>
  <c r="BK181" i="3"/>
  <c r="J177" i="3"/>
  <c r="J175" i="3"/>
  <c r="J173" i="3"/>
  <c r="BK172" i="3"/>
  <c r="BK167" i="3"/>
  <c r="J165" i="3"/>
  <c r="BK164" i="3"/>
  <c r="J163" i="3"/>
  <c r="BK157" i="3"/>
  <c r="J154" i="3"/>
  <c r="J152" i="3"/>
  <c r="BK151" i="3"/>
  <c r="J150" i="3"/>
  <c r="BK149" i="3"/>
  <c r="J148" i="3"/>
  <c r="BK145" i="3"/>
  <c r="BK141" i="3"/>
  <c r="J140" i="3"/>
  <c r="J133" i="3"/>
  <c r="BK131" i="3"/>
  <c r="J129" i="3"/>
  <c r="BK441" i="2"/>
  <c r="J439" i="2"/>
  <c r="J436" i="2"/>
  <c r="J435" i="2"/>
  <c r="J433" i="2"/>
  <c r="BK428" i="2"/>
  <c r="BK426" i="2"/>
  <c r="BK425" i="2"/>
  <c r="J422" i="2"/>
  <c r="J421" i="2"/>
  <c r="BK420" i="2"/>
  <c r="BK419" i="2"/>
  <c r="BK417" i="2"/>
  <c r="BK411" i="2"/>
  <c r="BK406" i="2"/>
  <c r="BK404" i="2"/>
  <c r="BK403" i="2"/>
  <c r="J400" i="2"/>
  <c r="BK397" i="2"/>
  <c r="BK396" i="2"/>
  <c r="J394" i="2"/>
  <c r="BK392" i="2"/>
  <c r="J388" i="2"/>
  <c r="J387" i="2"/>
  <c r="J386" i="2"/>
  <c r="BK384" i="2"/>
  <c r="BK383" i="2"/>
  <c r="J382" i="2"/>
  <c r="BK378" i="2"/>
  <c r="BK376" i="2"/>
  <c r="J374" i="2"/>
  <c r="J373" i="2"/>
  <c r="J372" i="2"/>
  <c r="J371" i="2"/>
  <c r="BK370" i="2"/>
  <c r="BK366" i="2"/>
  <c r="BK360" i="2"/>
  <c r="J359" i="2"/>
  <c r="BK358" i="2"/>
  <c r="J357" i="2"/>
  <c r="J353" i="2"/>
  <c r="BK349" i="2"/>
  <c r="J348" i="2"/>
  <c r="BK347" i="2"/>
  <c r="J346" i="2"/>
  <c r="BK338" i="2"/>
  <c r="BK334" i="2"/>
  <c r="BK333" i="2"/>
  <c r="BK331" i="2"/>
  <c r="BK330" i="2"/>
  <c r="J329" i="2"/>
  <c r="BK327" i="2"/>
  <c r="BK326" i="2"/>
  <c r="J325" i="2"/>
  <c r="BK324" i="2"/>
  <c r="J323" i="2"/>
  <c r="BK322" i="2"/>
  <c r="J321" i="2"/>
  <c r="J318" i="2"/>
  <c r="BK317" i="2"/>
  <c r="BK316" i="2"/>
  <c r="BK315" i="2"/>
  <c r="BK310" i="2"/>
  <c r="BK309" i="2"/>
  <c r="BK305" i="2"/>
  <c r="J304" i="2"/>
  <c r="BK298" i="2"/>
  <c r="BK297" i="2"/>
  <c r="BK296" i="2"/>
  <c r="BK294" i="2"/>
  <c r="J293" i="2"/>
  <c r="BK292" i="2"/>
  <c r="BK291" i="2"/>
  <c r="J288" i="2"/>
  <c r="BK285" i="2"/>
  <c r="J284" i="2"/>
  <c r="BK279" i="2"/>
  <c r="J277" i="2"/>
  <c r="J274" i="2"/>
  <c r="J273" i="2"/>
  <c r="BK272" i="2"/>
  <c r="BK268" i="2"/>
  <c r="BK267" i="2"/>
  <c r="J264" i="2"/>
  <c r="J263" i="2"/>
  <c r="J258" i="2"/>
  <c r="J254" i="2"/>
  <c r="J253" i="2"/>
  <c r="J252" i="2"/>
  <c r="BK249" i="2"/>
  <c r="J248" i="2"/>
  <c r="BK247" i="2"/>
  <c r="J246" i="2"/>
  <c r="J245" i="2"/>
  <c r="BK244" i="2"/>
  <c r="BK243" i="2"/>
  <c r="BK242" i="2"/>
  <c r="J238" i="2"/>
  <c r="J235" i="2"/>
  <c r="BK231" i="2"/>
  <c r="BK229" i="2"/>
  <c r="BK228" i="2"/>
  <c r="J227" i="2"/>
  <c r="J221" i="2"/>
  <c r="J218" i="2"/>
  <c r="J216" i="2"/>
  <c r="BK215" i="2"/>
  <c r="J214" i="2"/>
  <c r="J213" i="2"/>
  <c r="BK212" i="2"/>
  <c r="BK211" i="2"/>
  <c r="J210" i="2"/>
  <c r="J204" i="2"/>
  <c r="BK203" i="2"/>
  <c r="J202" i="2"/>
  <c r="J200" i="2"/>
  <c r="J198" i="2"/>
  <c r="J197" i="2"/>
  <c r="BK196" i="2"/>
  <c r="J195" i="2"/>
  <c r="J194" i="2"/>
  <c r="BK191" i="2"/>
  <c r="BK189" i="2"/>
  <c r="J188" i="2"/>
  <c r="J187" i="2"/>
  <c r="BK186" i="2"/>
  <c r="BK185" i="2"/>
  <c r="J182" i="2"/>
  <c r="BK177" i="2"/>
  <c r="J176" i="2"/>
  <c r="BK175" i="2"/>
  <c r="J173" i="2"/>
  <c r="J172" i="2"/>
  <c r="J169" i="2"/>
  <c r="J167" i="2"/>
  <c r="BK166" i="2"/>
  <c r="J165" i="2"/>
  <c r="J164" i="2"/>
  <c r="J160" i="2"/>
  <c r="BK155" i="2"/>
  <c r="J154" i="2"/>
  <c r="BK151" i="2"/>
  <c r="J150" i="2"/>
  <c r="J149" i="2"/>
  <c r="BK132" i="11"/>
  <c r="J129" i="11"/>
  <c r="BK120" i="11"/>
  <c r="BK129" i="10"/>
  <c r="J128" i="10"/>
  <c r="BK126" i="10"/>
  <c r="J123" i="10"/>
  <c r="J130" i="9"/>
  <c r="BK128" i="9"/>
  <c r="J127" i="9"/>
  <c r="J124" i="9"/>
  <c r="J121" i="9"/>
  <c r="J179" i="8"/>
  <c r="J178" i="8"/>
  <c r="J177" i="8"/>
  <c r="J176" i="8"/>
  <c r="J173" i="8"/>
  <c r="BK172" i="8"/>
  <c r="BK171" i="8"/>
  <c r="BK170" i="8"/>
  <c r="J164" i="8"/>
  <c r="BK163" i="8"/>
  <c r="BK159" i="8"/>
  <c r="BK158" i="8"/>
  <c r="J155" i="8"/>
  <c r="J154" i="8"/>
  <c r="BK147" i="8"/>
  <c r="BK144" i="8"/>
  <c r="BK139" i="8"/>
  <c r="J137" i="8"/>
  <c r="J136" i="8"/>
  <c r="BK132" i="8"/>
  <c r="J131" i="8"/>
  <c r="BK130" i="8"/>
  <c r="BK127" i="8"/>
  <c r="J125" i="8"/>
  <c r="BK120" i="8"/>
  <c r="J180" i="7"/>
  <c r="BK179" i="7"/>
  <c r="BK178" i="7"/>
  <c r="BK177" i="7"/>
  <c r="J176" i="7"/>
  <c r="BK173" i="7"/>
  <c r="BK171" i="7"/>
  <c r="J170" i="7"/>
  <c r="J169" i="7"/>
  <c r="BK166" i="7"/>
  <c r="BK162" i="7"/>
  <c r="J161" i="7"/>
  <c r="J159" i="7"/>
  <c r="J156" i="7"/>
  <c r="J151" i="7"/>
  <c r="J150" i="7"/>
  <c r="BK148" i="7"/>
  <c r="J143" i="7"/>
  <c r="BK141" i="7"/>
  <c r="BK137" i="7"/>
  <c r="BK135" i="7"/>
  <c r="BK132" i="7"/>
  <c r="BK130" i="7"/>
  <c r="BK128" i="7"/>
  <c r="BK126" i="7"/>
  <c r="J124" i="7"/>
  <c r="BK123" i="7"/>
  <c r="BK215" i="6"/>
  <c r="BK206" i="6"/>
  <c r="BK199" i="6"/>
  <c r="J194" i="6"/>
  <c r="J193" i="6"/>
  <c r="J190" i="6"/>
  <c r="BK189" i="6"/>
  <c r="BK188" i="6"/>
  <c r="BK187" i="6"/>
  <c r="J186" i="6"/>
  <c r="BK185" i="6"/>
  <c r="BK184" i="6"/>
  <c r="J179" i="6"/>
  <c r="J177" i="6"/>
  <c r="BK176" i="6"/>
  <c r="J176" i="6"/>
  <c r="J175" i="6"/>
  <c r="J172" i="6"/>
  <c r="J168" i="6"/>
  <c r="J167" i="6"/>
  <c r="BK165" i="6"/>
  <c r="J164" i="6"/>
  <c r="BK163" i="6"/>
  <c r="BK161" i="6"/>
  <c r="BK160" i="6"/>
  <c r="BK158" i="6"/>
  <c r="BK157" i="6"/>
  <c r="J156" i="6"/>
  <c r="BK152" i="6"/>
  <c r="J151" i="6"/>
  <c r="J150" i="6"/>
  <c r="BK148" i="6"/>
  <c r="BK147" i="6"/>
  <c r="J146" i="6"/>
  <c r="J145" i="6"/>
  <c r="J144" i="6"/>
  <c r="J143" i="6"/>
  <c r="J138" i="6"/>
  <c r="J136" i="6"/>
  <c r="J133" i="6"/>
  <c r="BK132" i="6"/>
  <c r="J131" i="6"/>
  <c r="J125" i="6"/>
  <c r="J124" i="6"/>
  <c r="J122" i="6"/>
  <c r="BK401" i="5"/>
  <c r="J401" i="5"/>
  <c r="BK399" i="5"/>
  <c r="J399" i="5"/>
  <c r="BK397" i="5"/>
  <c r="J395" i="5"/>
  <c r="J383" i="5"/>
  <c r="BK380" i="5"/>
  <c r="BK378" i="5"/>
  <c r="BK369" i="5"/>
  <c r="J367" i="5"/>
  <c r="BK357" i="5"/>
  <c r="BK353" i="5"/>
  <c r="J351" i="5"/>
  <c r="J346" i="5"/>
  <c r="J332" i="5"/>
  <c r="J329" i="5"/>
  <c r="J321" i="5"/>
  <c r="J317" i="5"/>
  <c r="J311" i="5"/>
  <c r="J309" i="5"/>
  <c r="BK290" i="5"/>
  <c r="BK286" i="5"/>
  <c r="BK284" i="5"/>
  <c r="J281" i="5"/>
  <c r="BK279" i="5"/>
  <c r="J277" i="5"/>
  <c r="BK275" i="5"/>
  <c r="BK272" i="5"/>
  <c r="J268" i="5"/>
  <c r="BK266" i="5"/>
  <c r="J264" i="5"/>
  <c r="BK256" i="5"/>
  <c r="BK254" i="5"/>
  <c r="J250" i="5"/>
  <c r="BK244" i="5"/>
  <c r="BK242" i="5"/>
  <c r="BK234" i="5"/>
  <c r="J230" i="5"/>
  <c r="BK222" i="5"/>
  <c r="J220" i="5"/>
  <c r="J218" i="5"/>
  <c r="BK214" i="5"/>
  <c r="BK208" i="5"/>
  <c r="BK206" i="5"/>
  <c r="J202" i="5"/>
  <c r="J200" i="5"/>
  <c r="BK198" i="5"/>
  <c r="J190" i="5"/>
  <c r="BK188" i="5"/>
  <c r="BK186" i="5"/>
  <c r="J184" i="5"/>
  <c r="J182" i="5"/>
  <c r="BK178" i="5"/>
  <c r="BK174" i="5"/>
  <c r="BK172" i="5"/>
  <c r="BK164" i="5"/>
  <c r="J156" i="5"/>
  <c r="J146" i="5"/>
  <c r="J142" i="5"/>
  <c r="BK140" i="5"/>
  <c r="J134" i="5"/>
  <c r="BK132" i="5"/>
  <c r="J190" i="4"/>
  <c r="BK189" i="4"/>
  <c r="J186" i="4"/>
  <c r="BK185" i="4"/>
  <c r="J178" i="4"/>
  <c r="BK177" i="4"/>
  <c r="BK175" i="4"/>
  <c r="J174" i="4"/>
  <c r="J172" i="4"/>
  <c r="J171" i="4"/>
  <c r="J166" i="4"/>
  <c r="BK164" i="4"/>
  <c r="J163" i="4"/>
  <c r="J161" i="4"/>
  <c r="BK159" i="4"/>
  <c r="J153" i="4"/>
  <c r="BK151" i="4"/>
  <c r="BK149" i="4"/>
  <c r="J148" i="4"/>
  <c r="J147" i="4"/>
  <c r="BK145" i="4"/>
  <c r="BK144" i="4"/>
  <c r="BK143" i="4"/>
  <c r="J142" i="4"/>
  <c r="BK141" i="4"/>
  <c r="J140" i="4"/>
  <c r="J139" i="4"/>
  <c r="BK138" i="4"/>
  <c r="BK133" i="4"/>
  <c r="BK130" i="4"/>
  <c r="J127" i="4"/>
  <c r="BK126" i="4"/>
  <c r="BK255" i="3"/>
  <c r="J251" i="3"/>
  <c r="J250" i="3"/>
  <c r="BK249" i="3"/>
  <c r="J248" i="3"/>
  <c r="J244" i="3"/>
  <c r="J241" i="3"/>
  <c r="J239" i="3"/>
  <c r="BK233" i="3"/>
  <c r="J231" i="3"/>
  <c r="BK230" i="3"/>
  <c r="J225" i="3"/>
  <c r="J224" i="3"/>
  <c r="J222" i="3"/>
  <c r="J218" i="3"/>
  <c r="BK215" i="3"/>
  <c r="BK214" i="3"/>
  <c r="BK213" i="3"/>
  <c r="J212" i="3"/>
  <c r="J211" i="3"/>
  <c r="J209" i="3"/>
  <c r="BK206" i="3"/>
  <c r="BK202" i="3"/>
  <c r="BK199" i="3"/>
  <c r="BK196" i="3"/>
  <c r="BK194" i="3"/>
  <c r="BK193" i="3"/>
  <c r="J192" i="3"/>
  <c r="J191" i="3"/>
  <c r="J190" i="3"/>
  <c r="J189" i="3"/>
  <c r="J188" i="3"/>
  <c r="BK186" i="3"/>
  <c r="BK183" i="3"/>
  <c r="BK182" i="3"/>
  <c r="J181" i="3"/>
  <c r="BK179" i="3"/>
  <c r="J176" i="3"/>
  <c r="J174" i="3"/>
  <c r="BK170" i="3"/>
  <c r="J169" i="3"/>
  <c r="BK165" i="3"/>
  <c r="J164" i="3"/>
  <c r="J158" i="3"/>
  <c r="J157" i="3"/>
  <c r="J156" i="3"/>
  <c r="J155" i="3"/>
  <c r="BK154" i="3"/>
  <c r="BK153" i="3"/>
  <c r="J149" i="3"/>
  <c r="BK147" i="3"/>
  <c r="BK138" i="3"/>
  <c r="J137" i="3"/>
  <c r="BK136" i="3"/>
  <c r="J135" i="3"/>
  <c r="J131" i="3"/>
  <c r="J130" i="3"/>
  <c r="BK445" i="2"/>
  <c r="BK439" i="2"/>
  <c r="J438" i="2"/>
  <c r="J434" i="2"/>
  <c r="J431" i="2"/>
  <c r="J430" i="2"/>
  <c r="BK429" i="2"/>
  <c r="J428" i="2"/>
  <c r="BK427" i="2"/>
  <c r="J426" i="2"/>
  <c r="BK424" i="2"/>
  <c r="J415" i="2"/>
  <c r="J414" i="2"/>
  <c r="BK413" i="2"/>
  <c r="J412" i="2"/>
  <c r="J411" i="2"/>
  <c r="J410" i="2"/>
  <c r="BK408" i="2"/>
  <c r="J407" i="2"/>
  <c r="J406" i="2"/>
  <c r="J405" i="2"/>
  <c r="BK398" i="2"/>
  <c r="J397" i="2"/>
  <c r="J396" i="2"/>
  <c r="BK394" i="2"/>
  <c r="J391" i="2"/>
  <c r="J390" i="2"/>
  <c r="BK389" i="2"/>
  <c r="BK388" i="2"/>
  <c r="BK387" i="2"/>
  <c r="BK386" i="2"/>
  <c r="J385" i="2"/>
  <c r="J383" i="2"/>
  <c r="BK379" i="2"/>
  <c r="J375" i="2"/>
  <c r="BK374" i="2"/>
  <c r="BK373" i="2"/>
  <c r="BK372" i="2"/>
  <c r="BK371" i="2"/>
  <c r="BK367" i="2"/>
  <c r="BK365" i="2"/>
  <c r="BK364" i="2"/>
  <c r="J363" i="2"/>
  <c r="BK362" i="2"/>
  <c r="J361" i="2"/>
  <c r="BK359" i="2"/>
  <c r="J355" i="2"/>
  <c r="BK354" i="2"/>
  <c r="BK353" i="2"/>
  <c r="BK352" i="2"/>
  <c r="J351" i="2"/>
  <c r="J350" i="2"/>
  <c r="J349" i="2"/>
  <c r="J347" i="2"/>
  <c r="BK345" i="2"/>
  <c r="BK343" i="2"/>
  <c r="BK337" i="2"/>
  <c r="J336" i="2"/>
  <c r="J333" i="2"/>
  <c r="J332" i="2"/>
  <c r="J331" i="2"/>
  <c r="J330" i="2"/>
  <c r="J326" i="2"/>
  <c r="BK325" i="2"/>
  <c r="J324" i="2"/>
  <c r="J317" i="2"/>
  <c r="J316" i="2"/>
  <c r="BK314" i="2"/>
  <c r="J312" i="2"/>
  <c r="BK308" i="2"/>
  <c r="J305" i="2"/>
  <c r="BK304" i="2"/>
  <c r="J303" i="2"/>
  <c r="J299" i="2"/>
  <c r="BK293" i="2"/>
  <c r="J290" i="2"/>
  <c r="J289" i="2"/>
  <c r="BK286" i="2"/>
  <c r="J283" i="2"/>
  <c r="BK282" i="2"/>
  <c r="BK277" i="2"/>
  <c r="J276" i="2"/>
  <c r="J272" i="2"/>
  <c r="BK270" i="2"/>
  <c r="J269" i="2"/>
  <c r="J268" i="2"/>
  <c r="BK261" i="2"/>
  <c r="BK257" i="2"/>
  <c r="J256" i="2"/>
  <c r="J255" i="2"/>
  <c r="BK251" i="2"/>
  <c r="BK246" i="2"/>
  <c r="BK245" i="2"/>
  <c r="J244" i="2"/>
  <c r="J243" i="2"/>
  <c r="BK240" i="2"/>
  <c r="J237" i="2"/>
  <c r="J234" i="2"/>
  <c r="BK230" i="2"/>
  <c r="J229" i="2"/>
  <c r="J228" i="2"/>
  <c r="BK227" i="2"/>
  <c r="J226" i="2"/>
  <c r="J224" i="2"/>
  <c r="BK220" i="2"/>
  <c r="BK218" i="2"/>
  <c r="BK217" i="2"/>
  <c r="J215" i="2"/>
  <c r="BK214" i="2"/>
  <c r="BK213" i="2"/>
  <c r="BK208" i="2"/>
  <c r="J207" i="2"/>
  <c r="J206" i="2"/>
  <c r="J205" i="2"/>
  <c r="BK204" i="2"/>
  <c r="J203" i="2"/>
  <c r="BK202" i="2"/>
  <c r="BK201" i="2"/>
  <c r="BK200" i="2"/>
  <c r="J199" i="2"/>
  <c r="BK198" i="2"/>
  <c r="J196" i="2"/>
  <c r="BK192" i="2"/>
  <c r="J191" i="2"/>
  <c r="J190" i="2"/>
  <c r="BK187" i="2"/>
  <c r="BK184" i="2"/>
  <c r="BK181" i="2"/>
  <c r="BK179" i="2"/>
  <c r="J177" i="2"/>
  <c r="BK176" i="2"/>
  <c r="J171" i="2"/>
  <c r="BK170" i="2"/>
  <c r="J168" i="2"/>
  <c r="J163" i="2"/>
  <c r="J159" i="2"/>
  <c r="BK158" i="2"/>
  <c r="J156" i="2"/>
  <c r="J152" i="2"/>
  <c r="J151" i="2"/>
  <c r="BK150" i="2"/>
  <c r="BK147" i="2"/>
  <c r="P146" i="2" l="1"/>
  <c r="P157" i="2"/>
  <c r="R162" i="2"/>
  <c r="P180" i="2"/>
  <c r="BK183" i="2"/>
  <c r="J183" i="2" s="1"/>
  <c r="J103" i="2" s="1"/>
  <c r="P225" i="2"/>
  <c r="R271" i="2"/>
  <c r="BK300" i="2"/>
  <c r="J300" i="2" s="1"/>
  <c r="J110" i="2" s="1"/>
  <c r="R300" i="2"/>
  <c r="R306" i="2"/>
  <c r="R313" i="2"/>
  <c r="BK341" i="2"/>
  <c r="J341" i="2" s="1"/>
  <c r="J115" i="2" s="1"/>
  <c r="BK368" i="2"/>
  <c r="J368" i="2"/>
  <c r="J116" i="2"/>
  <c r="BK381" i="2"/>
  <c r="J381" i="2" s="1"/>
  <c r="J117" i="2" s="1"/>
  <c r="R381" i="2"/>
  <c r="T395" i="2"/>
  <c r="P416" i="2"/>
  <c r="R423" i="2"/>
  <c r="R432" i="2"/>
  <c r="R437" i="2"/>
  <c r="P443" i="2"/>
  <c r="P127" i="3"/>
  <c r="R134" i="3"/>
  <c r="T161" i="3"/>
  <c r="P219" i="3"/>
  <c r="T240" i="3"/>
  <c r="T247" i="3"/>
  <c r="R253" i="3"/>
  <c r="R252" i="3" s="1"/>
  <c r="P125" i="4"/>
  <c r="BK137" i="4"/>
  <c r="J137" i="4" s="1"/>
  <c r="J100" i="4" s="1"/>
  <c r="BK150" i="4"/>
  <c r="J150" i="4"/>
  <c r="J101" i="4" s="1"/>
  <c r="BK168" i="4"/>
  <c r="J168" i="4" s="1"/>
  <c r="J102" i="4" s="1"/>
  <c r="BK184" i="4"/>
  <c r="J184" i="4" s="1"/>
  <c r="J103" i="4" s="1"/>
  <c r="T129" i="5"/>
  <c r="R274" i="5"/>
  <c r="R283" i="5"/>
  <c r="P304" i="5"/>
  <c r="R331" i="5"/>
  <c r="T348" i="5"/>
  <c r="R377" i="5"/>
  <c r="BK387" i="5"/>
  <c r="J387" i="5"/>
  <c r="J106" i="5" s="1"/>
  <c r="R392" i="5"/>
  <c r="R120" i="6"/>
  <c r="R119" i="6"/>
  <c r="R118" i="6" s="1"/>
  <c r="BK121" i="7"/>
  <c r="J121" i="7" s="1"/>
  <c r="J98" i="7" s="1"/>
  <c r="BK160" i="7"/>
  <c r="J160" i="7" s="1"/>
  <c r="J99" i="7" s="1"/>
  <c r="R119" i="8"/>
  <c r="T152" i="8"/>
  <c r="R119" i="9"/>
  <c r="T126" i="9"/>
  <c r="T119" i="10"/>
  <c r="P125" i="10"/>
  <c r="T119" i="11"/>
  <c r="BK122" i="11"/>
  <c r="J122" i="11"/>
  <c r="J98" i="11" s="1"/>
  <c r="T146" i="2"/>
  <c r="R157" i="2"/>
  <c r="T162" i="2"/>
  <c r="R180" i="2"/>
  <c r="R183" i="2"/>
  <c r="BK225" i="2"/>
  <c r="J225" i="2"/>
  <c r="J105" i="2" s="1"/>
  <c r="BK271" i="2"/>
  <c r="J271" i="2" s="1"/>
  <c r="J106" i="2" s="1"/>
  <c r="BK281" i="2"/>
  <c r="J281" i="2" s="1"/>
  <c r="J109" i="2" s="1"/>
  <c r="T281" i="2"/>
  <c r="P300" i="2"/>
  <c r="BK313" i="2"/>
  <c r="J313" i="2"/>
  <c r="J113" i="2"/>
  <c r="P341" i="2"/>
  <c r="P368" i="2"/>
  <c r="P381" i="2"/>
  <c r="BK395" i="2"/>
  <c r="J395" i="2" s="1"/>
  <c r="J118" i="2" s="1"/>
  <c r="BK416" i="2"/>
  <c r="J416" i="2"/>
  <c r="J119" i="2" s="1"/>
  <c r="R416" i="2"/>
  <c r="P423" i="2"/>
  <c r="P432" i="2"/>
  <c r="P437" i="2"/>
  <c r="T443" i="2"/>
  <c r="BK134" i="3"/>
  <c r="J134" i="3" s="1"/>
  <c r="J99" i="3" s="1"/>
  <c r="BK161" i="3"/>
  <c r="J161" i="3"/>
  <c r="J100" i="3"/>
  <c r="BK219" i="3"/>
  <c r="J219" i="3" s="1"/>
  <c r="J101" i="3" s="1"/>
  <c r="BK240" i="3"/>
  <c r="J240" i="3" s="1"/>
  <c r="J102" i="3" s="1"/>
  <c r="BK247" i="3"/>
  <c r="J247" i="3"/>
  <c r="J103" i="3" s="1"/>
  <c r="BK253" i="3"/>
  <c r="BK252" i="3"/>
  <c r="J252" i="3"/>
  <c r="J104" i="3" s="1"/>
  <c r="BK125" i="4"/>
  <c r="BK134" i="4"/>
  <c r="J134" i="4"/>
  <c r="J99" i="4" s="1"/>
  <c r="P134" i="4"/>
  <c r="P137" i="4"/>
  <c r="P150" i="4"/>
  <c r="P168" i="4"/>
  <c r="R184" i="4"/>
  <c r="BK129" i="5"/>
  <c r="J129" i="5" s="1"/>
  <c r="J98" i="5" s="1"/>
  <c r="BK274" i="5"/>
  <c r="J274" i="5"/>
  <c r="J99" i="5"/>
  <c r="P274" i="5"/>
  <c r="BK304" i="5"/>
  <c r="J304" i="5"/>
  <c r="J101" i="5"/>
  <c r="BK331" i="5"/>
  <c r="J331" i="5" s="1"/>
  <c r="J102" i="5" s="1"/>
  <c r="BK348" i="5"/>
  <c r="J348" i="5" s="1"/>
  <c r="J103" i="5" s="1"/>
  <c r="BK377" i="5"/>
  <c r="J377" i="5"/>
  <c r="J104" i="5" s="1"/>
  <c r="T377" i="5"/>
  <c r="T382" i="5"/>
  <c r="T387" i="5"/>
  <c r="BK392" i="5"/>
  <c r="J392" i="5" s="1"/>
  <c r="J107" i="5" s="1"/>
  <c r="BK120" i="6"/>
  <c r="BK119" i="6" s="1"/>
  <c r="BK118" i="6" s="1"/>
  <c r="J118" i="6" s="1"/>
  <c r="J96" i="6" s="1"/>
  <c r="R121" i="7"/>
  <c r="P160" i="7"/>
  <c r="BK119" i="8"/>
  <c r="T119" i="8"/>
  <c r="T118" i="8" s="1"/>
  <c r="R152" i="8"/>
  <c r="P119" i="9"/>
  <c r="T119" i="9"/>
  <c r="T118" i="9" s="1"/>
  <c r="R126" i="9"/>
  <c r="BK119" i="10"/>
  <c r="J119" i="10" s="1"/>
  <c r="J97" i="10" s="1"/>
  <c r="R125" i="10"/>
  <c r="R119" i="11"/>
  <c r="R122" i="11"/>
  <c r="BK146" i="2"/>
  <c r="BK157" i="2"/>
  <c r="J157" i="2" s="1"/>
  <c r="J99" i="2" s="1"/>
  <c r="T157" i="2"/>
  <c r="P162" i="2"/>
  <c r="T180" i="2"/>
  <c r="T183" i="2"/>
  <c r="T225" i="2"/>
  <c r="T271" i="2"/>
  <c r="P281" i="2"/>
  <c r="BK306" i="2"/>
  <c r="J306" i="2" s="1"/>
  <c r="J111" i="2" s="1"/>
  <c r="T306" i="2"/>
  <c r="T313" i="2"/>
  <c r="P335" i="2"/>
  <c r="R335" i="2"/>
  <c r="T341" i="2"/>
  <c r="R368" i="2"/>
  <c r="R395" i="2"/>
  <c r="BK423" i="2"/>
  <c r="J423" i="2"/>
  <c r="J120" i="2"/>
  <c r="BK432" i="2"/>
  <c r="J432" i="2" s="1"/>
  <c r="J121" i="2" s="1"/>
  <c r="T432" i="2"/>
  <c r="T437" i="2"/>
  <c r="R443" i="2"/>
  <c r="BK127" i="3"/>
  <c r="J127" i="3"/>
  <c r="J98" i="3" s="1"/>
  <c r="R127" i="3"/>
  <c r="P134" i="3"/>
  <c r="P161" i="3"/>
  <c r="R219" i="3"/>
  <c r="R240" i="3"/>
  <c r="R247" i="3"/>
  <c r="P253" i="3"/>
  <c r="P252" i="3" s="1"/>
  <c r="R125" i="4"/>
  <c r="R134" i="4"/>
  <c r="R137" i="4"/>
  <c r="R150" i="4"/>
  <c r="R168" i="4"/>
  <c r="P184" i="4"/>
  <c r="P129" i="5"/>
  <c r="BK283" i="5"/>
  <c r="J283" i="5" s="1"/>
  <c r="J100" i="5" s="1"/>
  <c r="T283" i="5"/>
  <c r="R304" i="5"/>
  <c r="T331" i="5"/>
  <c r="R348" i="5"/>
  <c r="BK382" i="5"/>
  <c r="J382" i="5" s="1"/>
  <c r="J105" i="5" s="1"/>
  <c r="R382" i="5"/>
  <c r="R387" i="5"/>
  <c r="P392" i="5"/>
  <c r="T120" i="6"/>
  <c r="T119" i="6" s="1"/>
  <c r="T118" i="6" s="1"/>
  <c r="T121" i="7"/>
  <c r="T160" i="7"/>
  <c r="P119" i="8"/>
  <c r="BK152" i="8"/>
  <c r="J152" i="8"/>
  <c r="J98" i="8" s="1"/>
  <c r="P152" i="8"/>
  <c r="P118" i="8" s="1"/>
  <c r="AU101" i="1" s="1"/>
  <c r="BK119" i="9"/>
  <c r="J119" i="9" s="1"/>
  <c r="J97" i="9" s="1"/>
  <c r="BK126" i="9"/>
  <c r="J126" i="9" s="1"/>
  <c r="J98" i="9" s="1"/>
  <c r="P126" i="9"/>
  <c r="R119" i="10"/>
  <c r="T125" i="10"/>
  <c r="BK119" i="11"/>
  <c r="J119" i="11" s="1"/>
  <c r="J97" i="11" s="1"/>
  <c r="P122" i="11"/>
  <c r="R146" i="2"/>
  <c r="BK162" i="2"/>
  <c r="J162" i="2" s="1"/>
  <c r="J100" i="2" s="1"/>
  <c r="BK180" i="2"/>
  <c r="J180" i="2" s="1"/>
  <c r="J102" i="2" s="1"/>
  <c r="P183" i="2"/>
  <c r="R225" i="2"/>
  <c r="P271" i="2"/>
  <c r="R281" i="2"/>
  <c r="T300" i="2"/>
  <c r="P306" i="2"/>
  <c r="P313" i="2"/>
  <c r="BK335" i="2"/>
  <c r="J335" i="2" s="1"/>
  <c r="J114" i="2" s="1"/>
  <c r="T335" i="2"/>
  <c r="R341" i="2"/>
  <c r="T368" i="2"/>
  <c r="T381" i="2"/>
  <c r="P395" i="2"/>
  <c r="T416" i="2"/>
  <c r="T423" i="2"/>
  <c r="BK437" i="2"/>
  <c r="J437" i="2" s="1"/>
  <c r="J122" i="2" s="1"/>
  <c r="BK443" i="2"/>
  <c r="J443" i="2"/>
  <c r="J123" i="2" s="1"/>
  <c r="T127" i="3"/>
  <c r="T134" i="3"/>
  <c r="R161" i="3"/>
  <c r="T219" i="3"/>
  <c r="P240" i="3"/>
  <c r="P247" i="3"/>
  <c r="T253" i="3"/>
  <c r="T252" i="3" s="1"/>
  <c r="T125" i="4"/>
  <c r="T134" i="4"/>
  <c r="T137" i="4"/>
  <c r="T150" i="4"/>
  <c r="T168" i="4"/>
  <c r="T184" i="4"/>
  <c r="R129" i="5"/>
  <c r="T274" i="5"/>
  <c r="P283" i="5"/>
  <c r="T304" i="5"/>
  <c r="P331" i="5"/>
  <c r="P348" i="5"/>
  <c r="P377" i="5"/>
  <c r="P382" i="5"/>
  <c r="P387" i="5"/>
  <c r="T392" i="5"/>
  <c r="P120" i="6"/>
  <c r="P119" i="6" s="1"/>
  <c r="P118" i="6" s="1"/>
  <c r="AU99" i="1" s="1"/>
  <c r="P121" i="7"/>
  <c r="P120" i="7" s="1"/>
  <c r="P119" i="7" s="1"/>
  <c r="AU100" i="1" s="1"/>
  <c r="R160" i="7"/>
  <c r="P119" i="10"/>
  <c r="P118" i="10" s="1"/>
  <c r="AU103" i="1" s="1"/>
  <c r="BK125" i="10"/>
  <c r="J125" i="10" s="1"/>
  <c r="J98" i="10" s="1"/>
  <c r="P119" i="11"/>
  <c r="P118" i="11"/>
  <c r="AU104" i="1" s="1"/>
  <c r="T122" i="11"/>
  <c r="E85" i="2"/>
  <c r="J89" i="2"/>
  <c r="BE148" i="2"/>
  <c r="BE153" i="2"/>
  <c r="BE154" i="2"/>
  <c r="BE160" i="2"/>
  <c r="BE164" i="2"/>
  <c r="BE166" i="2"/>
  <c r="BE174" i="2"/>
  <c r="BE179" i="2"/>
  <c r="BE181" i="2"/>
  <c r="BE182" i="2"/>
  <c r="BE185" i="2"/>
  <c r="BE188" i="2"/>
  <c r="BE193" i="2"/>
  <c r="BE209" i="2"/>
  <c r="BE211" i="2"/>
  <c r="BE218" i="2"/>
  <c r="BE221" i="2"/>
  <c r="BE231" i="2"/>
  <c r="BE235" i="2"/>
  <c r="BE238" i="2"/>
  <c r="BE241" i="2"/>
  <c r="BE248" i="2"/>
  <c r="BE252" i="2"/>
  <c r="BE258" i="2"/>
  <c r="BE260" i="2"/>
  <c r="BE262" i="2"/>
  <c r="BE265" i="2"/>
  <c r="BE266" i="2"/>
  <c r="BE272" i="2"/>
  <c r="BE274" i="2"/>
  <c r="BE283" i="2"/>
  <c r="BE284" i="2"/>
  <c r="BE287" i="2"/>
  <c r="BE291" i="2"/>
  <c r="BE294" i="2"/>
  <c r="BE296" i="2"/>
  <c r="BE298" i="2"/>
  <c r="BE301" i="2"/>
  <c r="BE309" i="2"/>
  <c r="BE315" i="2"/>
  <c r="BE318" i="2"/>
  <c r="BE321" i="2"/>
  <c r="BE322" i="2"/>
  <c r="BE328" i="2"/>
  <c r="BE338" i="2"/>
  <c r="BE339" i="2"/>
  <c r="BE340" i="2"/>
  <c r="BE344" i="2"/>
  <c r="BE356" i="2"/>
  <c r="BE357" i="2"/>
  <c r="BE360" i="2"/>
  <c r="BE366" i="2"/>
  <c r="BE369" i="2"/>
  <c r="BE376" i="2"/>
  <c r="BE377" i="2"/>
  <c r="BE380" i="2"/>
  <c r="BE382" i="2"/>
  <c r="BE384" i="2"/>
  <c r="BE392" i="2"/>
  <c r="BE393" i="2"/>
  <c r="BE399" i="2"/>
  <c r="BE402" i="2"/>
  <c r="BE403" i="2"/>
  <c r="BE415" i="2"/>
  <c r="BE418" i="2"/>
  <c r="BE420" i="2"/>
  <c r="BE422" i="2"/>
  <c r="BE435" i="2"/>
  <c r="BE440" i="2"/>
  <c r="BE444" i="2"/>
  <c r="BK311" i="2"/>
  <c r="J311" i="2" s="1"/>
  <c r="J112" i="2" s="1"/>
  <c r="BK449" i="2"/>
  <c r="J449" i="2"/>
  <c r="J124" i="2"/>
  <c r="BE128" i="3"/>
  <c r="BE140" i="3"/>
  <c r="BE142" i="3"/>
  <c r="BE144" i="3"/>
  <c r="BE145" i="3"/>
  <c r="BE150" i="3"/>
  <c r="BE151" i="3"/>
  <c r="BE167" i="3"/>
  <c r="BE171" i="3"/>
  <c r="BE172" i="3"/>
  <c r="BE177" i="3"/>
  <c r="BE180" i="3"/>
  <c r="BE181" i="3"/>
  <c r="BE184" i="3"/>
  <c r="BE197" i="3"/>
  <c r="BE200" i="3"/>
  <c r="BE203" i="3"/>
  <c r="BE204" i="3"/>
  <c r="BE205" i="3"/>
  <c r="BE207" i="3"/>
  <c r="BE216" i="3"/>
  <c r="BE228" i="3"/>
  <c r="BE235" i="3"/>
  <c r="BE237" i="3"/>
  <c r="BE238" i="3"/>
  <c r="BE241" i="3"/>
  <c r="BE242" i="3"/>
  <c r="BE243" i="3"/>
  <c r="BE245" i="3"/>
  <c r="F120" i="4"/>
  <c r="BE128" i="4"/>
  <c r="BE129" i="4"/>
  <c r="BE131" i="4"/>
  <c r="BE132" i="4"/>
  <c r="BE135" i="4"/>
  <c r="BE156" i="4"/>
  <c r="BE157" i="4"/>
  <c r="BE162" i="4"/>
  <c r="BE165" i="4"/>
  <c r="BE167" i="4"/>
  <c r="BE169" i="4"/>
  <c r="BE170" i="4"/>
  <c r="BE172" i="4"/>
  <c r="BE180" i="4"/>
  <c r="BE182" i="4"/>
  <c r="BE183" i="4"/>
  <c r="BE186" i="4"/>
  <c r="BE187" i="4"/>
  <c r="F124" i="5"/>
  <c r="BE136" i="5"/>
  <c r="BE144" i="5"/>
  <c r="BE148" i="5"/>
  <c r="BE158" i="5"/>
  <c r="BE160" i="5"/>
  <c r="BE166" i="5"/>
  <c r="BE170" i="5"/>
  <c r="BE190" i="5"/>
  <c r="BE194" i="5"/>
  <c r="BE204" i="5"/>
  <c r="BE210" i="5"/>
  <c r="BE216" i="5"/>
  <c r="BE238" i="5"/>
  <c r="BE246" i="5"/>
  <c r="BE258" i="5"/>
  <c r="BE260" i="5"/>
  <c r="BE262" i="5"/>
  <c r="BE292" i="5"/>
  <c r="BE298" i="5"/>
  <c r="BE305" i="5"/>
  <c r="BE313" i="5"/>
  <c r="BE323" i="5"/>
  <c r="BE334" i="5"/>
  <c r="BE340" i="5"/>
  <c r="BE359" i="5"/>
  <c r="BE361" i="5"/>
  <c r="BE363" i="5"/>
  <c r="BE369" i="5"/>
  <c r="BE371" i="5"/>
  <c r="BE385" i="5"/>
  <c r="BE388" i="5"/>
  <c r="BE395" i="5"/>
  <c r="BE397" i="5"/>
  <c r="BE399" i="5"/>
  <c r="BE401" i="5"/>
  <c r="J112" i="6"/>
  <c r="F115" i="6"/>
  <c r="BE126" i="6"/>
  <c r="BE127" i="6"/>
  <c r="BE129" i="6"/>
  <c r="BE130" i="6"/>
  <c r="BE134" i="6"/>
  <c r="BE140" i="6"/>
  <c r="BE154" i="6"/>
  <c r="BE166" i="6"/>
  <c r="BE169" i="6"/>
  <c r="BE171" i="6"/>
  <c r="BE177" i="6"/>
  <c r="BE180" i="6"/>
  <c r="BE181" i="6"/>
  <c r="BE182" i="6"/>
  <c r="BE190" i="6"/>
  <c r="BE192" i="6"/>
  <c r="BE195" i="6"/>
  <c r="BE197" i="6"/>
  <c r="BE199" i="6"/>
  <c r="BE202" i="6"/>
  <c r="BE203" i="6"/>
  <c r="BE204" i="6"/>
  <c r="BE208" i="6"/>
  <c r="BE210" i="6"/>
  <c r="BE211" i="6"/>
  <c r="BE213" i="6"/>
  <c r="E85" i="7"/>
  <c r="F92" i="7"/>
  <c r="BE124" i="7"/>
  <c r="BE127" i="7"/>
  <c r="BE138" i="7"/>
  <c r="BE142" i="7"/>
  <c r="BE144" i="7"/>
  <c r="BE149" i="7"/>
  <c r="BE152" i="7"/>
  <c r="BE154" i="7"/>
  <c r="BE157" i="7"/>
  <c r="BE163" i="7"/>
  <c r="BE164" i="7"/>
  <c r="BE167" i="7"/>
  <c r="BE172" i="7"/>
  <c r="BE174" i="7"/>
  <c r="J89" i="8"/>
  <c r="BE123" i="8"/>
  <c r="BE125" i="8"/>
  <c r="BE128" i="8"/>
  <c r="BE133" i="8"/>
  <c r="BE141" i="8"/>
  <c r="BE142" i="8"/>
  <c r="BE145" i="8"/>
  <c r="BE148" i="8"/>
  <c r="BE150" i="8"/>
  <c r="BE151" i="8"/>
  <c r="BE155" i="8"/>
  <c r="BE156" i="8"/>
  <c r="BE160" i="8"/>
  <c r="BE164" i="8"/>
  <c r="BE166" i="8"/>
  <c r="BE168" i="8"/>
  <c r="BE174" i="8"/>
  <c r="BE177" i="8"/>
  <c r="J89" i="9"/>
  <c r="F115" i="9"/>
  <c r="BE120" i="9"/>
  <c r="BE123" i="9"/>
  <c r="BE125" i="9"/>
  <c r="BE129" i="9"/>
  <c r="BE136" i="9"/>
  <c r="E85" i="10"/>
  <c r="F92" i="10"/>
  <c r="J112" i="10"/>
  <c r="BE121" i="10"/>
  <c r="BE122" i="10"/>
  <c r="BE130" i="10"/>
  <c r="F92" i="11"/>
  <c r="BE121" i="11"/>
  <c r="BE128" i="11"/>
  <c r="BE132" i="11"/>
  <c r="F92" i="2"/>
  <c r="BE147" i="2"/>
  <c r="BE152" i="2"/>
  <c r="BE156" i="2"/>
  <c r="BE158" i="2"/>
  <c r="BE159" i="2"/>
  <c r="BE161" i="2"/>
  <c r="BE170" i="2"/>
  <c r="BE171" i="2"/>
  <c r="BE173" i="2"/>
  <c r="BE192" i="2"/>
  <c r="BE208" i="2"/>
  <c r="BE216" i="2"/>
  <c r="BE219" i="2"/>
  <c r="BE222" i="2"/>
  <c r="BE224" i="2"/>
  <c r="BE232" i="2"/>
  <c r="BE233" i="2"/>
  <c r="BE234" i="2"/>
  <c r="BE236" i="2"/>
  <c r="BE239" i="2"/>
  <c r="BE240" i="2"/>
  <c r="BE245" i="2"/>
  <c r="BE250" i="2"/>
  <c r="BE253" i="2"/>
  <c r="BE255" i="2"/>
  <c r="BE259" i="2"/>
  <c r="BE261" i="2"/>
  <c r="BE264" i="2"/>
  <c r="BE269" i="2"/>
  <c r="BE275" i="2"/>
  <c r="BE282" i="2"/>
  <c r="BE286" i="2"/>
  <c r="BE289" i="2"/>
  <c r="BE295" i="2"/>
  <c r="BE299" i="2"/>
  <c r="BE302" i="2"/>
  <c r="BE307" i="2"/>
  <c r="BE312" i="2"/>
  <c r="BE319" i="2"/>
  <c r="BE336" i="2"/>
  <c r="BE343" i="2"/>
  <c r="BE350" i="2"/>
  <c r="BE352" i="2"/>
  <c r="BE355" i="2"/>
  <c r="BE363" i="2"/>
  <c r="BE367" i="2"/>
  <c r="BE379" i="2"/>
  <c r="BE389" i="2"/>
  <c r="BE390" i="2"/>
  <c r="BE398" i="2"/>
  <c r="BE401" i="2"/>
  <c r="BE407" i="2"/>
  <c r="BE409" i="2"/>
  <c r="BE412" i="2"/>
  <c r="BE414" i="2"/>
  <c r="BE429" i="2"/>
  <c r="BE430" i="2"/>
  <c r="BE438" i="2"/>
  <c r="BE442" i="2"/>
  <c r="F92" i="3"/>
  <c r="J119" i="3"/>
  <c r="BE130" i="3"/>
  <c r="BE132" i="3"/>
  <c r="BE135" i="3"/>
  <c r="BE138" i="3"/>
  <c r="BE143" i="3"/>
  <c r="BE146" i="3"/>
  <c r="BE152" i="3"/>
  <c r="BE155" i="3"/>
  <c r="BE158" i="3"/>
  <c r="BE162" i="3"/>
  <c r="BE168" i="3"/>
  <c r="BE169" i="3"/>
  <c r="BE170" i="3"/>
  <c r="BE178" i="3"/>
  <c r="BE179" i="3"/>
  <c r="BE183" i="3"/>
  <c r="BE190" i="3"/>
  <c r="BE191" i="3"/>
  <c r="BE193" i="3"/>
  <c r="BE195" i="3"/>
  <c r="BE198" i="3"/>
  <c r="BE199" i="3"/>
  <c r="BE202" i="3"/>
  <c r="BE208" i="3"/>
  <c r="BE209" i="3"/>
  <c r="BE213" i="3"/>
  <c r="BE215" i="3"/>
  <c r="BE218" i="3"/>
  <c r="BE220" i="3"/>
  <c r="BE222" i="3"/>
  <c r="BE223" i="3"/>
  <c r="BE226" i="3"/>
  <c r="BE227" i="3"/>
  <c r="BE234" i="3"/>
  <c r="BE239" i="3"/>
  <c r="BE249" i="3"/>
  <c r="J89" i="4"/>
  <c r="BE126" i="4"/>
  <c r="BE130" i="4"/>
  <c r="BE140" i="4"/>
  <c r="BE143" i="4"/>
  <c r="BE147" i="4"/>
  <c r="BE151" i="4"/>
  <c r="BE155" i="4"/>
  <c r="BE158" i="4"/>
  <c r="BE161" i="4"/>
  <c r="BE163" i="4"/>
  <c r="BE164" i="4"/>
  <c r="BE171" i="4"/>
  <c r="BE190" i="4"/>
  <c r="E85" i="5"/>
  <c r="BE130" i="5"/>
  <c r="BE134" i="5"/>
  <c r="BE138" i="5"/>
  <c r="BE150" i="5"/>
  <c r="BE154" i="5"/>
  <c r="BE172" i="5"/>
  <c r="BE178" i="5"/>
  <c r="BE180" i="5"/>
  <c r="BE182" i="5"/>
  <c r="BE186" i="5"/>
  <c r="BE192" i="5"/>
  <c r="BE198" i="5"/>
  <c r="BE200" i="5"/>
  <c r="BE208" i="5"/>
  <c r="BE214" i="5"/>
  <c r="BE220" i="5"/>
  <c r="BE232" i="5"/>
  <c r="BE240" i="5"/>
  <c r="BE242" i="5"/>
  <c r="BE244" i="5"/>
  <c r="BE252" i="5"/>
  <c r="BE266" i="5"/>
  <c r="BE268" i="5"/>
  <c r="BE270" i="5"/>
  <c r="BE281" i="5"/>
  <c r="BE288" i="5"/>
  <c r="BE307" i="5"/>
  <c r="BE309" i="5"/>
  <c r="BE311" i="5"/>
  <c r="BE317" i="5"/>
  <c r="BE319" i="5"/>
  <c r="BE338" i="5"/>
  <c r="BE344" i="5"/>
  <c r="BE346" i="5"/>
  <c r="BE353" i="5"/>
  <c r="BE373" i="5"/>
  <c r="BE383" i="5"/>
  <c r="BE390" i="5"/>
  <c r="BE393" i="5"/>
  <c r="BE124" i="6"/>
  <c r="BE125" i="6"/>
  <c r="BE128" i="6"/>
  <c r="BE135" i="6"/>
  <c r="BE137" i="6"/>
  <c r="BE138" i="6"/>
  <c r="BE139" i="6"/>
  <c r="BE141" i="6"/>
  <c r="BE147" i="6"/>
  <c r="BE150" i="6"/>
  <c r="BE157" i="6"/>
  <c r="BE164" i="6"/>
  <c r="BE167" i="6"/>
  <c r="BE170" i="6"/>
  <c r="BE175" i="6"/>
  <c r="BE186" i="6"/>
  <c r="BE188" i="6"/>
  <c r="BE194" i="6"/>
  <c r="BE198" i="6"/>
  <c r="BE200" i="6"/>
  <c r="BE201" i="6"/>
  <c r="BE212" i="6"/>
  <c r="BE214" i="6"/>
  <c r="BE215" i="6"/>
  <c r="BE216" i="6"/>
  <c r="J89" i="7"/>
  <c r="BE122" i="7"/>
  <c r="BE128" i="7"/>
  <c r="BE129" i="7"/>
  <c r="BE130" i="7"/>
  <c r="BE136" i="7"/>
  <c r="BE143" i="7"/>
  <c r="BE148" i="7"/>
  <c r="BE155" i="7"/>
  <c r="BE156" i="7"/>
  <c r="BE161" i="7"/>
  <c r="BE170" i="7"/>
  <c r="BE173" i="7"/>
  <c r="BE178" i="7"/>
  <c r="F115" i="8"/>
  <c r="BE122" i="8"/>
  <c r="BE129" i="8"/>
  <c r="BE130" i="8"/>
  <c r="BE134" i="8"/>
  <c r="BE135" i="8"/>
  <c r="BE136" i="8"/>
  <c r="BE137" i="8"/>
  <c r="BE140" i="8"/>
  <c r="BE144" i="8"/>
  <c r="BE146" i="8"/>
  <c r="BE147" i="8"/>
  <c r="BE163" i="8"/>
  <c r="BE167" i="8"/>
  <c r="BE178" i="8"/>
  <c r="E85" i="9"/>
  <c r="BE122" i="9"/>
  <c r="BE131" i="9"/>
  <c r="BE133" i="9"/>
  <c r="BE134" i="9"/>
  <c r="BE135" i="9"/>
  <c r="BE120" i="10"/>
  <c r="BE123" i="10"/>
  <c r="BE126" i="10"/>
  <c r="BE128" i="10"/>
  <c r="BE131" i="10"/>
  <c r="E85" i="11"/>
  <c r="J89" i="11"/>
  <c r="BE120" i="11"/>
  <c r="BE123" i="11"/>
  <c r="BE151" i="2"/>
  <c r="BE155" i="2"/>
  <c r="BE163" i="2"/>
  <c r="BE168" i="2"/>
  <c r="BE169" i="2"/>
  <c r="BE177" i="2"/>
  <c r="BE184" i="2"/>
  <c r="BE191" i="2"/>
  <c r="BE194" i="2"/>
  <c r="BE196" i="2"/>
  <c r="BE197" i="2"/>
  <c r="BE200" i="2"/>
  <c r="BE201" i="2"/>
  <c r="BE203" i="2"/>
  <c r="BE204" i="2"/>
  <c r="BE205" i="2"/>
  <c r="BE206" i="2"/>
  <c r="BE207" i="2"/>
  <c r="BE210" i="2"/>
  <c r="BE213" i="2"/>
  <c r="BE215" i="2"/>
  <c r="BE220" i="2"/>
  <c r="BE227" i="2"/>
  <c r="BE229" i="2"/>
  <c r="BE230" i="2"/>
  <c r="BE242" i="2"/>
  <c r="BE243" i="2"/>
  <c r="BE244" i="2"/>
  <c r="BE246" i="2"/>
  <c r="BE247" i="2"/>
  <c r="BE249" i="2"/>
  <c r="BE254" i="2"/>
  <c r="BE263" i="2"/>
  <c r="BE267" i="2"/>
  <c r="BE270" i="2"/>
  <c r="BE273" i="2"/>
  <c r="BE276" i="2"/>
  <c r="BE285" i="2"/>
  <c r="BE304" i="2"/>
  <c r="BE308" i="2"/>
  <c r="BE310" i="2"/>
  <c r="BE316" i="2"/>
  <c r="BE320" i="2"/>
  <c r="BE323" i="2"/>
  <c r="BE324" i="2"/>
  <c r="BE329" i="2"/>
  <c r="BE331" i="2"/>
  <c r="BE332" i="2"/>
  <c r="BE342" i="2"/>
  <c r="BE347" i="2"/>
  <c r="BE348" i="2"/>
  <c r="BE358" i="2"/>
  <c r="BE370" i="2"/>
  <c r="BE373" i="2"/>
  <c r="BE378" i="2"/>
  <c r="BE383" i="2"/>
  <c r="BE385" i="2"/>
  <c r="BE386" i="2"/>
  <c r="BE388" i="2"/>
  <c r="BE391" i="2"/>
  <c r="BE397" i="2"/>
  <c r="BE400" i="2"/>
  <c r="BE404" i="2"/>
  <c r="BE405" i="2"/>
  <c r="BE408" i="2"/>
  <c r="BE410" i="2"/>
  <c r="BE411" i="2"/>
  <c r="BE417" i="2"/>
  <c r="BE426" i="2"/>
  <c r="BE428" i="2"/>
  <c r="BE431" i="2"/>
  <c r="BE433" i="2"/>
  <c r="BE436" i="2"/>
  <c r="BE439" i="2"/>
  <c r="BE445" i="2"/>
  <c r="BK178" i="2"/>
  <c r="J178" i="2" s="1"/>
  <c r="J101" i="2" s="1"/>
  <c r="E115" i="3"/>
  <c r="BE129" i="3"/>
  <c r="BE133" i="3"/>
  <c r="BE139" i="3"/>
  <c r="BE141" i="3"/>
  <c r="BE147" i="3"/>
  <c r="BE148" i="3"/>
  <c r="BE156" i="3"/>
  <c r="BE164" i="3"/>
  <c r="BE165" i="3"/>
  <c r="BE173" i="3"/>
  <c r="BE174" i="3"/>
  <c r="BE185" i="3"/>
  <c r="BE186" i="3"/>
  <c r="BE187" i="3"/>
  <c r="BE188" i="3"/>
  <c r="BE194" i="3"/>
  <c r="BE201" i="3"/>
  <c r="BE211" i="3"/>
  <c r="BE214" i="3"/>
  <c r="BE224" i="3"/>
  <c r="BE225" i="3"/>
  <c r="BE230" i="3"/>
  <c r="BE231" i="3"/>
  <c r="BE232" i="3"/>
  <c r="BE233" i="3"/>
  <c r="BE236" i="3"/>
  <c r="BE244" i="3"/>
  <c r="BE248" i="3"/>
  <c r="BE250" i="3"/>
  <c r="BE254" i="3"/>
  <c r="BE257" i="3"/>
  <c r="BE258" i="3"/>
  <c r="BE133" i="4"/>
  <c r="BE139" i="4"/>
  <c r="BE141" i="4"/>
  <c r="BE144" i="4"/>
  <c r="BE145" i="4"/>
  <c r="BE152" i="4"/>
  <c r="BE153" i="4"/>
  <c r="BE154" i="4"/>
  <c r="BE159" i="4"/>
  <c r="BE160" i="4"/>
  <c r="BE174" i="4"/>
  <c r="BE175" i="4"/>
  <c r="BE176" i="4"/>
  <c r="BE179" i="4"/>
  <c r="BE181" i="4"/>
  <c r="BE185" i="4"/>
  <c r="BE189" i="4"/>
  <c r="BE132" i="5"/>
  <c r="BE140" i="5"/>
  <c r="BE146" i="5"/>
  <c r="BE152" i="5"/>
  <c r="BE164" i="5"/>
  <c r="BE184" i="5"/>
  <c r="BE188" i="5"/>
  <c r="BE196" i="5"/>
  <c r="BE230" i="5"/>
  <c r="BE234" i="5"/>
  <c r="BE236" i="5"/>
  <c r="BE248" i="5"/>
  <c r="BE250" i="5"/>
  <c r="BE256" i="5"/>
  <c r="BE264" i="5"/>
  <c r="BE277" i="5"/>
  <c r="BE279" i="5"/>
  <c r="BE286" i="5"/>
  <c r="BE294" i="5"/>
  <c r="BE296" i="5"/>
  <c r="BE321" i="5"/>
  <c r="BE325" i="5"/>
  <c r="BE327" i="5"/>
  <c r="BE329" i="5"/>
  <c r="BE332" i="5"/>
  <c r="BE349" i="5"/>
  <c r="BE351" i="5"/>
  <c r="BE355" i="5"/>
  <c r="BE365" i="5"/>
  <c r="BE375" i="5"/>
  <c r="BE380" i="5"/>
  <c r="E85" i="6"/>
  <c r="BE121" i="6"/>
  <c r="BE131" i="6"/>
  <c r="BE132" i="6"/>
  <c r="BE133" i="6"/>
  <c r="BE142" i="6"/>
  <c r="BE143" i="6"/>
  <c r="BE145" i="6"/>
  <c r="BE146" i="6"/>
  <c r="BE151" i="6"/>
  <c r="BE155" i="6"/>
  <c r="BE156" i="6"/>
  <c r="BE158" i="6"/>
  <c r="BE159" i="6"/>
  <c r="BE160" i="6"/>
  <c r="BE165" i="6"/>
  <c r="BE168" i="6"/>
  <c r="BE172" i="6"/>
  <c r="BE173" i="6"/>
  <c r="BE174" i="6"/>
  <c r="BE176" i="6"/>
  <c r="BE178" i="6"/>
  <c r="BE183" i="6"/>
  <c r="BE184" i="6"/>
  <c r="BE187" i="6"/>
  <c r="BE189" i="6"/>
  <c r="BE191" i="6"/>
  <c r="BE193" i="6"/>
  <c r="BE196" i="6"/>
  <c r="BE209" i="6"/>
  <c r="BE125" i="7"/>
  <c r="BE126" i="7"/>
  <c r="BE137" i="7"/>
  <c r="BE141" i="7"/>
  <c r="BE145" i="7"/>
  <c r="BE146" i="7"/>
  <c r="BE150" i="7"/>
  <c r="BE158" i="7"/>
  <c r="BE162" i="7"/>
  <c r="BE165" i="7"/>
  <c r="BE166" i="7"/>
  <c r="BE168" i="7"/>
  <c r="BE169" i="7"/>
  <c r="BE171" i="7"/>
  <c r="BE177" i="7"/>
  <c r="BE179" i="7"/>
  <c r="BE180" i="7"/>
  <c r="E85" i="8"/>
  <c r="BE120" i="8"/>
  <c r="BE121" i="8"/>
  <c r="BE126" i="8"/>
  <c r="BE138" i="8"/>
  <c r="BE139" i="8"/>
  <c r="BE143" i="8"/>
  <c r="BE153" i="8"/>
  <c r="BE157" i="8"/>
  <c r="BE161" i="8"/>
  <c r="BE162" i="8"/>
  <c r="BE169" i="8"/>
  <c r="BE170" i="8"/>
  <c r="BE176" i="8"/>
  <c r="BE121" i="9"/>
  <c r="BE124" i="9"/>
  <c r="BE127" i="9"/>
  <c r="BE128" i="9"/>
  <c r="BE130" i="9"/>
  <c r="BE132" i="9"/>
  <c r="BE124" i="10"/>
  <c r="BE127" i="10"/>
  <c r="BE124" i="11"/>
  <c r="BE126" i="11"/>
  <c r="BE127" i="11"/>
  <c r="BE129" i="11"/>
  <c r="BE130" i="11"/>
  <c r="BE131" i="11"/>
  <c r="BE149" i="2"/>
  <c r="BE150" i="2"/>
  <c r="BE165" i="2"/>
  <c r="BE167" i="2"/>
  <c r="BE172" i="2"/>
  <c r="BE175" i="2"/>
  <c r="BE176" i="2"/>
  <c r="BE186" i="2"/>
  <c r="BE187" i="2"/>
  <c r="BE189" i="2"/>
  <c r="BE190" i="2"/>
  <c r="BE195" i="2"/>
  <c r="BE198" i="2"/>
  <c r="BE199" i="2"/>
  <c r="BE202" i="2"/>
  <c r="BE212" i="2"/>
  <c r="BE214" i="2"/>
  <c r="BE217" i="2"/>
  <c r="BE226" i="2"/>
  <c r="BE228" i="2"/>
  <c r="BE237" i="2"/>
  <c r="BE251" i="2"/>
  <c r="BE256" i="2"/>
  <c r="BE257" i="2"/>
  <c r="BE268" i="2"/>
  <c r="BE277" i="2"/>
  <c r="BE279" i="2"/>
  <c r="BE288" i="2"/>
  <c r="BE290" i="2"/>
  <c r="BE292" i="2"/>
  <c r="BE293" i="2"/>
  <c r="BE297" i="2"/>
  <c r="BE303" i="2"/>
  <c r="BE305" i="2"/>
  <c r="BE314" i="2"/>
  <c r="BE317" i="2"/>
  <c r="BE325" i="2"/>
  <c r="BE326" i="2"/>
  <c r="BE327" i="2"/>
  <c r="BE330" i="2"/>
  <c r="BE333" i="2"/>
  <c r="BE334" i="2"/>
  <c r="BE337" i="2"/>
  <c r="BE345" i="2"/>
  <c r="BE346" i="2"/>
  <c r="BE349" i="2"/>
  <c r="BE351" i="2"/>
  <c r="BE353" i="2"/>
  <c r="BE354" i="2"/>
  <c r="BE359" i="2"/>
  <c r="BE361" i="2"/>
  <c r="BE362" i="2"/>
  <c r="BE364" i="2"/>
  <c r="BE365" i="2"/>
  <c r="BE371" i="2"/>
  <c r="BE372" i="2"/>
  <c r="BE374" i="2"/>
  <c r="BE375" i="2"/>
  <c r="BE387" i="2"/>
  <c r="BE394" i="2"/>
  <c r="BE396" i="2"/>
  <c r="BE406" i="2"/>
  <c r="BE413" i="2"/>
  <c r="BE419" i="2"/>
  <c r="BE421" i="2"/>
  <c r="BE424" i="2"/>
  <c r="BE425" i="2"/>
  <c r="BE427" i="2"/>
  <c r="BE434" i="2"/>
  <c r="BE441" i="2"/>
  <c r="BE446" i="2"/>
  <c r="BE447" i="2"/>
  <c r="BE448" i="2"/>
  <c r="BE450" i="2"/>
  <c r="BK223" i="2"/>
  <c r="J223" i="2" s="1"/>
  <c r="J104" i="2" s="1"/>
  <c r="BK278" i="2"/>
  <c r="J278" i="2" s="1"/>
  <c r="J107" i="2" s="1"/>
  <c r="BE131" i="3"/>
  <c r="BE136" i="3"/>
  <c r="BE137" i="3"/>
  <c r="BE149" i="3"/>
  <c r="BE153" i="3"/>
  <c r="BE154" i="3"/>
  <c r="BE157" i="3"/>
  <c r="BE159" i="3"/>
  <c r="BE160" i="3"/>
  <c r="BE163" i="3"/>
  <c r="BE166" i="3"/>
  <c r="BE175" i="3"/>
  <c r="BE176" i="3"/>
  <c r="BE182" i="3"/>
  <c r="BE189" i="3"/>
  <c r="BE192" i="3"/>
  <c r="BE196" i="3"/>
  <c r="BE206" i="3"/>
  <c r="BE210" i="3"/>
  <c r="BE212" i="3"/>
  <c r="BE217" i="3"/>
  <c r="BE221" i="3"/>
  <c r="BE229" i="3"/>
  <c r="BE246" i="3"/>
  <c r="BE251" i="3"/>
  <c r="BE255" i="3"/>
  <c r="BE256" i="3"/>
  <c r="E85" i="4"/>
  <c r="BE127" i="4"/>
  <c r="BE136" i="4"/>
  <c r="BE138" i="4"/>
  <c r="BE142" i="4"/>
  <c r="BE146" i="4"/>
  <c r="BE148" i="4"/>
  <c r="BE149" i="4"/>
  <c r="BE166" i="4"/>
  <c r="BE173" i="4"/>
  <c r="BE177" i="4"/>
  <c r="BE178" i="4"/>
  <c r="BE188" i="4"/>
  <c r="J89" i="5"/>
  <c r="BE142" i="5"/>
  <c r="BE156" i="5"/>
  <c r="BE162" i="5"/>
  <c r="BE168" i="5"/>
  <c r="BE174" i="5"/>
  <c r="BE176" i="5"/>
  <c r="BE202" i="5"/>
  <c r="BE206" i="5"/>
  <c r="BE212" i="5"/>
  <c r="BE218" i="5"/>
  <c r="BE222" i="5"/>
  <c r="BE224" i="5"/>
  <c r="BE226" i="5"/>
  <c r="BE228" i="5"/>
  <c r="BE254" i="5"/>
  <c r="BE272" i="5"/>
  <c r="BE275" i="5"/>
  <c r="BE284" i="5"/>
  <c r="BE290" i="5"/>
  <c r="BE300" i="5"/>
  <c r="BE302" i="5"/>
  <c r="BE315" i="5"/>
  <c r="BE336" i="5"/>
  <c r="BE342" i="5"/>
  <c r="BE357" i="5"/>
  <c r="BE367" i="5"/>
  <c r="BE378" i="5"/>
  <c r="BE122" i="6"/>
  <c r="BE123" i="6"/>
  <c r="BE136" i="6"/>
  <c r="BE144" i="6"/>
  <c r="BE148" i="6"/>
  <c r="BE149" i="6"/>
  <c r="BE152" i="6"/>
  <c r="BE153" i="6"/>
  <c r="BE161" i="6"/>
  <c r="BE162" i="6"/>
  <c r="BE163" i="6"/>
  <c r="BE179" i="6"/>
  <c r="BE185" i="6"/>
  <c r="BE205" i="6"/>
  <c r="BE206" i="6"/>
  <c r="BE207" i="6"/>
  <c r="BE123" i="7"/>
  <c r="BE131" i="7"/>
  <c r="BE132" i="7"/>
  <c r="BE133" i="7"/>
  <c r="BE134" i="7"/>
  <c r="BE135" i="7"/>
  <c r="BE139" i="7"/>
  <c r="BE140" i="7"/>
  <c r="BE147" i="7"/>
  <c r="BE151" i="7"/>
  <c r="BE153" i="7"/>
  <c r="BE159" i="7"/>
  <c r="BE175" i="7"/>
  <c r="BE176" i="7"/>
  <c r="BE181" i="7"/>
  <c r="BE182" i="7"/>
  <c r="BE124" i="8"/>
  <c r="BE127" i="8"/>
  <c r="BE131" i="8"/>
  <c r="BE132" i="8"/>
  <c r="BE149" i="8"/>
  <c r="BE154" i="8"/>
  <c r="BE158" i="8"/>
  <c r="BE159" i="8"/>
  <c r="BE165" i="8"/>
  <c r="BE171" i="8"/>
  <c r="BE172" i="8"/>
  <c r="BE173" i="8"/>
  <c r="BE175" i="8"/>
  <c r="BE179" i="8"/>
  <c r="BE129" i="10"/>
  <c r="BE125" i="11"/>
  <c r="BE133" i="11"/>
  <c r="F37" i="2"/>
  <c r="BD95" i="1" s="1"/>
  <c r="J34" i="7"/>
  <c r="AW100" i="1"/>
  <c r="F35" i="8"/>
  <c r="BB101" i="1" s="1"/>
  <c r="J34" i="2"/>
  <c r="AW95" i="1" s="1"/>
  <c r="F34" i="5"/>
  <c r="BA98" i="1" s="1"/>
  <c r="F35" i="7"/>
  <c r="BB100" i="1" s="1"/>
  <c r="J34" i="3"/>
  <c r="AW96" i="1" s="1"/>
  <c r="F37" i="5"/>
  <c r="BD98" i="1"/>
  <c r="F36" i="9"/>
  <c r="BC102" i="1" s="1"/>
  <c r="F35" i="2"/>
  <c r="BB95" i="1"/>
  <c r="F36" i="3"/>
  <c r="BC96" i="1" s="1"/>
  <c r="J34" i="6"/>
  <c r="AW99" i="1" s="1"/>
  <c r="F34" i="10"/>
  <c r="BA103" i="1" s="1"/>
  <c r="J34" i="11"/>
  <c r="AW104" i="1" s="1"/>
  <c r="F35" i="3"/>
  <c r="BB96" i="1" s="1"/>
  <c r="F36" i="6"/>
  <c r="BC99" i="1"/>
  <c r="F34" i="8"/>
  <c r="BA101" i="1" s="1"/>
  <c r="F37" i="9"/>
  <c r="BD102" i="1"/>
  <c r="F37" i="4"/>
  <c r="BD97" i="1" s="1"/>
  <c r="F34" i="6"/>
  <c r="BA99" i="1" s="1"/>
  <c r="F34" i="7"/>
  <c r="BA100" i="1" s="1"/>
  <c r="F37" i="7"/>
  <c r="BD100" i="1" s="1"/>
  <c r="F34" i="9"/>
  <c r="BA102" i="1" s="1"/>
  <c r="F35" i="11"/>
  <c r="BB104" i="1"/>
  <c r="F36" i="4"/>
  <c r="BC97" i="1" s="1"/>
  <c r="F37" i="6"/>
  <c r="BD99" i="1"/>
  <c r="F35" i="4"/>
  <c r="BB97" i="1" s="1"/>
  <c r="J34" i="5"/>
  <c r="AW98" i="1" s="1"/>
  <c r="F37" i="10"/>
  <c r="BD103" i="1" s="1"/>
  <c r="J34" i="4"/>
  <c r="AW97" i="1" s="1"/>
  <c r="F36" i="8"/>
  <c r="BC101" i="1" s="1"/>
  <c r="J34" i="9"/>
  <c r="AW102" i="1"/>
  <c r="F36" i="2"/>
  <c r="BC95" i="1" s="1"/>
  <c r="F37" i="8"/>
  <c r="BD101" i="1"/>
  <c r="F34" i="11"/>
  <c r="BA104" i="1" s="1"/>
  <c r="F34" i="3"/>
  <c r="BA96" i="1" s="1"/>
  <c r="F36" i="7"/>
  <c r="BC100" i="1" s="1"/>
  <c r="F36" i="11"/>
  <c r="BC104" i="1" s="1"/>
  <c r="F34" i="4"/>
  <c r="BA97" i="1" s="1"/>
  <c r="F35" i="9"/>
  <c r="BB102" i="1"/>
  <c r="F35" i="5"/>
  <c r="BB98" i="1" s="1"/>
  <c r="F35" i="10"/>
  <c r="BB103" i="1"/>
  <c r="F37" i="11"/>
  <c r="BD104" i="1" s="1"/>
  <c r="F34" i="2"/>
  <c r="BA95" i="1" s="1"/>
  <c r="F35" i="6"/>
  <c r="BB99" i="1" s="1"/>
  <c r="J34" i="8"/>
  <c r="AW101" i="1" s="1"/>
  <c r="F36" i="10"/>
  <c r="BC103" i="1" s="1"/>
  <c r="F37" i="3"/>
  <c r="BD96" i="1"/>
  <c r="F36" i="5"/>
  <c r="BC98" i="1" s="1"/>
  <c r="J34" i="10"/>
  <c r="AW103" i="1"/>
  <c r="R128" i="5" l="1"/>
  <c r="R127" i="5" s="1"/>
  <c r="R118" i="10"/>
  <c r="P128" i="5"/>
  <c r="P127" i="5" s="1"/>
  <c r="AU98" i="1" s="1"/>
  <c r="R124" i="4"/>
  <c r="R123" i="4" s="1"/>
  <c r="P280" i="2"/>
  <c r="BK145" i="2"/>
  <c r="J145" i="2"/>
  <c r="J97" i="2" s="1"/>
  <c r="P118" i="9"/>
  <c r="AU102" i="1" s="1"/>
  <c r="BK118" i="8"/>
  <c r="J118" i="8"/>
  <c r="J30" i="8" s="1"/>
  <c r="AG101" i="1" s="1"/>
  <c r="BK124" i="4"/>
  <c r="BK123" i="4" s="1"/>
  <c r="J123" i="4" s="1"/>
  <c r="J30" i="4" s="1"/>
  <c r="AG97" i="1" s="1"/>
  <c r="T145" i="2"/>
  <c r="T118" i="11"/>
  <c r="T118" i="10"/>
  <c r="P126" i="3"/>
  <c r="P125" i="3"/>
  <c r="AU96" i="1" s="1"/>
  <c r="T124" i="4"/>
  <c r="T123" i="4"/>
  <c r="R145" i="2"/>
  <c r="R118" i="11"/>
  <c r="R118" i="8"/>
  <c r="T126" i="3"/>
  <c r="T125" i="3" s="1"/>
  <c r="R280" i="2"/>
  <c r="R126" i="3"/>
  <c r="R125" i="3"/>
  <c r="T280" i="2"/>
  <c r="R118" i="9"/>
  <c r="P124" i="4"/>
  <c r="P123" i="4"/>
  <c r="AU97" i="1" s="1"/>
  <c r="P145" i="2"/>
  <c r="P144" i="2" s="1"/>
  <c r="AU95" i="1" s="1"/>
  <c r="T120" i="7"/>
  <c r="T119" i="7" s="1"/>
  <c r="R120" i="7"/>
  <c r="R119" i="7" s="1"/>
  <c r="T128" i="5"/>
  <c r="T127" i="5" s="1"/>
  <c r="BK126" i="3"/>
  <c r="J126" i="3"/>
  <c r="J97" i="3" s="1"/>
  <c r="BK128" i="5"/>
  <c r="J128" i="5" s="1"/>
  <c r="J97" i="5" s="1"/>
  <c r="J119" i="6"/>
  <c r="J97" i="6" s="1"/>
  <c r="BK120" i="7"/>
  <c r="BK119" i="7" s="1"/>
  <c r="J119" i="7" s="1"/>
  <c r="J30" i="7" s="1"/>
  <c r="AG100" i="1" s="1"/>
  <c r="BK118" i="9"/>
  <c r="J118" i="9" s="1"/>
  <c r="J96" i="9" s="1"/>
  <c r="BK118" i="10"/>
  <c r="J118" i="10" s="1"/>
  <c r="J30" i="10" s="1"/>
  <c r="AG103" i="1" s="1"/>
  <c r="J253" i="3"/>
  <c r="J105" i="3"/>
  <c r="J125" i="4"/>
  <c r="J98" i="4" s="1"/>
  <c r="J120" i="6"/>
  <c r="J98" i="6" s="1"/>
  <c r="J119" i="8"/>
  <c r="J97" i="8" s="1"/>
  <c r="J146" i="2"/>
  <c r="J98" i="2"/>
  <c r="BK280" i="2"/>
  <c r="J280" i="2" s="1"/>
  <c r="J108" i="2" s="1"/>
  <c r="BK118" i="11"/>
  <c r="J118" i="11"/>
  <c r="J96" i="11" s="1"/>
  <c r="F33" i="6"/>
  <c r="AZ99" i="1" s="1"/>
  <c r="J33" i="3"/>
  <c r="AV96" i="1" s="1"/>
  <c r="AT96" i="1" s="1"/>
  <c r="F33" i="8"/>
  <c r="AZ101" i="1" s="1"/>
  <c r="J33" i="4"/>
  <c r="AV97" i="1"/>
  <c r="AT97" i="1" s="1"/>
  <c r="F33" i="11"/>
  <c r="AZ104" i="1"/>
  <c r="F33" i="4"/>
  <c r="AZ97" i="1" s="1"/>
  <c r="J33" i="10"/>
  <c r="AV103" i="1" s="1"/>
  <c r="AT103" i="1" s="1"/>
  <c r="J33" i="2"/>
  <c r="AV95" i="1" s="1"/>
  <c r="AT95" i="1" s="1"/>
  <c r="J33" i="9"/>
  <c r="AV102" i="1" s="1"/>
  <c r="AT102" i="1" s="1"/>
  <c r="J33" i="11"/>
  <c r="AV104" i="1" s="1"/>
  <c r="AT104" i="1" s="1"/>
  <c r="F33" i="5"/>
  <c r="AZ98" i="1"/>
  <c r="F33" i="3"/>
  <c r="AZ96" i="1" s="1"/>
  <c r="J33" i="7"/>
  <c r="AV100" i="1"/>
  <c r="AT100" i="1" s="1"/>
  <c r="F33" i="9"/>
  <c r="AZ102" i="1" s="1"/>
  <c r="F33" i="10"/>
  <c r="AZ103" i="1" s="1"/>
  <c r="BC94" i="1"/>
  <c r="W32" i="1"/>
  <c r="J33" i="5"/>
  <c r="AV98" i="1" s="1"/>
  <c r="AT98" i="1" s="1"/>
  <c r="J30" i="6"/>
  <c r="AG99" i="1" s="1"/>
  <c r="BD94" i="1"/>
  <c r="W33" i="1" s="1"/>
  <c r="F33" i="7"/>
  <c r="AZ100" i="1" s="1"/>
  <c r="BA94" i="1"/>
  <c r="W30" i="1" s="1"/>
  <c r="F33" i="2"/>
  <c r="AZ95" i="1"/>
  <c r="J33" i="8"/>
  <c r="AV101" i="1" s="1"/>
  <c r="AT101" i="1" s="1"/>
  <c r="BB94" i="1"/>
  <c r="AX94" i="1" s="1"/>
  <c r="J33" i="6"/>
  <c r="AV99" i="1" s="1"/>
  <c r="AT99" i="1" s="1"/>
  <c r="AN103" i="1" l="1"/>
  <c r="AN97" i="1"/>
  <c r="R144" i="2"/>
  <c r="T144" i="2"/>
  <c r="J39" i="4"/>
  <c r="J39" i="6"/>
  <c r="J39" i="7"/>
  <c r="J39" i="8"/>
  <c r="J39" i="10"/>
  <c r="BK144" i="2"/>
  <c r="J144" i="2" s="1"/>
  <c r="J96" i="2" s="1"/>
  <c r="J96" i="4"/>
  <c r="J124" i="4"/>
  <c r="J97" i="4" s="1"/>
  <c r="J96" i="10"/>
  <c r="BK125" i="3"/>
  <c r="J125" i="3" s="1"/>
  <c r="J96" i="3" s="1"/>
  <c r="J120" i="7"/>
  <c r="J97" i="7"/>
  <c r="J96" i="8"/>
  <c r="BK127" i="5"/>
  <c r="J127" i="5" s="1"/>
  <c r="J30" i="5" s="1"/>
  <c r="AG98" i="1" s="1"/>
  <c r="AN98" i="1" s="1"/>
  <c r="J96" i="7"/>
  <c r="AN101" i="1"/>
  <c r="AN100" i="1"/>
  <c r="AN99" i="1"/>
  <c r="AZ94" i="1"/>
  <c r="W29" i="1" s="1"/>
  <c r="AU94" i="1"/>
  <c r="AW94" i="1"/>
  <c r="AK30" i="1"/>
  <c r="J30" i="11"/>
  <c r="AG104" i="1" s="1"/>
  <c r="AN104" i="1" s="1"/>
  <c r="W31" i="1"/>
  <c r="AY94" i="1"/>
  <c r="J30" i="9"/>
  <c r="AG102" i="1" s="1"/>
  <c r="AN102" i="1" s="1"/>
  <c r="J39" i="5" l="1"/>
  <c r="J96" i="5"/>
  <c r="J39" i="9"/>
  <c r="J39" i="11"/>
  <c r="J30" i="3"/>
  <c r="AG96" i="1" s="1"/>
  <c r="AN96" i="1" s="1"/>
  <c r="AV94" i="1"/>
  <c r="AK29" i="1" s="1"/>
  <c r="J30" i="2"/>
  <c r="AG95" i="1" s="1"/>
  <c r="AN95" i="1" s="1"/>
  <c r="J39" i="2" l="1"/>
  <c r="J39" i="3"/>
  <c r="AG94" i="1"/>
  <c r="AK26" i="1"/>
  <c r="AK35" i="1" s="1"/>
  <c r="AT94" i="1"/>
  <c r="AN94" i="1" l="1"/>
</calcChain>
</file>

<file path=xl/sharedStrings.xml><?xml version="1.0" encoding="utf-8"?>
<sst xmlns="http://schemas.openxmlformats.org/spreadsheetml/2006/main" count="14250" uniqueCount="2631">
  <si>
    <t>Export Komplet</t>
  </si>
  <si>
    <t/>
  </si>
  <si>
    <t>2.0</t>
  </si>
  <si>
    <t>False</t>
  </si>
  <si>
    <t>{f2348efa-c51f-4482-94de-a9abf3764942}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</si>
  <si>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</si>
  <si>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</si>
  <si>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</si>
  <si>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</si>
  <si>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</si>
  <si>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</si>
  <si>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</si>
  <si>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</si>
  <si>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</si>
  <si>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03/20-1_1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</si>
  <si>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</si>
  <si>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</si>
  <si>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vnitřních prostor žst. Choceň</t>
  </si>
  <si>
    <t>KSO:</t>
  </si>
  <si>
    <t>CC-CZ:</t>
  </si>
  <si>
    <t>Místo:</t>
  </si>
  <si>
    <t>Choceň</t>
  </si>
  <si>
    <t>Datum:</t>
  </si>
  <si>
    <t>3. 3. 2020</t>
  </si>
  <si>
    <t>Zadavatel:</t>
  </si>
  <si>
    <t>IČ:</t>
  </si>
  <si>
    <t>DIČ:</t>
  </si>
  <si>
    <t>Uchazeč:</t>
  </si>
  <si>
    <t>Vyplň údaj</t>
  </si>
  <si>
    <t>Projektant:</t>
  </si>
  <si>
    <t>PRODIN a.s.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</si>
  <si>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</si>
  <si>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</si>
  <si>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</si>
  <si>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</si>
  <si>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</si>
  <si>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</si>
  <si>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</si>
  <si>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</si>
  <si>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</si>
  <si>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</si>
  <si>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</si>
  <si>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</si>
  <si>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</si>
  <si>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</si>
  <si>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</si>
  <si>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</si>
  <si>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</si>
  <si>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</si>
  <si>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</si>
  <si>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</si>
  <si>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</si>
  <si>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</si>
  <si>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</si>
  <si>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</si>
  <si>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</si>
  <si>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</si>
  <si>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</si>
  <si>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</si>
  <si>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</si>
  <si>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</si>
  <si>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</si>
  <si>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</si>
  <si>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</si>
  <si>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</si>
  <si>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</si>
  <si>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</si>
  <si>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</si>
  <si>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</si>
  <si>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</si>
  <si>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</si>
  <si>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</si>
  <si>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</si>
  <si>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</si>
  <si>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</si>
  <si>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</si>
  <si>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</si>
  <si>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</si>
  <si>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</si>
  <si>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</si>
  <si>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</si>
  <si>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</si>
  <si>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</si>
  <si>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{32bf0268-618e-40fa-95af-bdc1dea4ecbb}</t>
  </si>
  <si>
    <t>2</t>
  </si>
  <si>
    <t>02</t>
  </si>
  <si>
    <t>ZTI</t>
  </si>
  <si>
    <t>{0606728e-7d06-4756-887d-4350d3b1e927}</t>
  </si>
  <si>
    <t>03</t>
  </si>
  <si>
    <t>ÚT</t>
  </si>
  <si>
    <t>{831dfbb8-bc51-4390-afd2-4b96242222bc}</t>
  </si>
  <si>
    <t>04</t>
  </si>
  <si>
    <t>VZT</t>
  </si>
  <si>
    <t>{3c3da60e-ca6a-4155-a66a-6f1f75d8ce79}</t>
  </si>
  <si>
    <t>05</t>
  </si>
  <si>
    <t>Elektroinstalace</t>
  </si>
  <si>
    <t>{7498eae3-1653-4d8d-937c-4fac0edc8327}</t>
  </si>
  <si>
    <t>06</t>
  </si>
  <si>
    <t>Strukturovaná kabeláž</t>
  </si>
  <si>
    <t>{5694b74e-ea05-48c6-8955-e3d3217b9a1f}</t>
  </si>
  <si>
    <t>07</t>
  </si>
  <si>
    <t>EZS a EKV</t>
  </si>
  <si>
    <t>{3849f60f-93db-47da-992f-fcfcdb008805}</t>
  </si>
  <si>
    <t>08</t>
  </si>
  <si>
    <t>Kamerový systém</t>
  </si>
  <si>
    <t>{94d8b8b6-0e0b-4ff9-b25d-1af8bc48c782}</t>
  </si>
  <si>
    <t>09</t>
  </si>
  <si>
    <t>Nouzová signalizace</t>
  </si>
  <si>
    <t>{b5af3aeb-8af6-40ad-aa35-43acce956d3a}</t>
  </si>
  <si>
    <t>10</t>
  </si>
  <si>
    <t>Úprava EPS a rozhlasu</t>
  </si>
  <si>
    <t>{551cdd32-d64d-4f5b-a32d-2a4131cba35a}</t>
  </si>
  <si>
    <t>KRYCÍ LIST SOUPISU PRACÍ</t>
  </si>
  <si>
    <t>Objekt:</t>
  </si>
  <si>
    <t>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</si>
  <si>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</si>
  <si>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</si>
  <si>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</si>
  <si>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</si>
  <si>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</si>
  <si>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</si>
  <si>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</si>
  <si>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</si>
  <si>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</si>
  <si>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</si>
  <si>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</si>
  <si>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</si>
  <si>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</si>
  <si>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</si>
  <si>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</si>
  <si>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</si>
  <si>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</si>
  <si>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</si>
  <si>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</si>
  <si>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725 - Zdravotechnika - zařizovací předměty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</si>
  <si>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</si>
  <si>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</si>
  <si>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</si>
  <si>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</si>
  <si>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</si>
  <si>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</si>
  <si>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</si>
  <si>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</si>
  <si>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</si>
  <si>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782 - Dokončovací práce - obklady z kamene</t>
  </si>
  <si>
    <t xml:space="preserve">    783 - Dokončovací práce - nátěry</t>
  </si>
  <si>
    <t xml:space="preserve">    784 - Dokončovací práce - malby a tapety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</si>
  <si>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</si>
  <si>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</si>
  <si>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</si>
  <si>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</si>
  <si>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</si>
  <si>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</si>
  <si>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</si>
  <si>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</si>
  <si>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</si>
  <si>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</si>
  <si>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</si>
  <si>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</si>
  <si>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</si>
  <si>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</si>
  <si>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</si>
  <si>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</si>
  <si>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</si>
  <si>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</si>
  <si>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274</t>
  </si>
  <si>
    <t>K</t>
  </si>
  <si>
    <t>113106011</t>
  </si>
  <si>
    <t>Rozebrání dlažeb při překopech komunikací pro pěší z mozaiky ručně</t>
  </si>
  <si>
    <t>m2</t>
  </si>
  <si>
    <t>4</t>
  </si>
  <si>
    <t>-23533698</t>
  </si>
  <si>
    <t>275</t>
  </si>
  <si>
    <t>113107012</t>
  </si>
  <si>
    <t>Odstranění podkladu z kameniva těženého tl 200 mm při překopech ručně</t>
  </si>
  <si>
    <t>1752458543</t>
  </si>
  <si>
    <t>43</t>
  </si>
  <si>
    <t>132212111</t>
  </si>
  <si>
    <t>Hloubení rýh š do 800 mm v soudržných horninách třídy těžitelnosti I, skupiny 3 ručně</t>
  </si>
  <si>
    <t>m3</t>
  </si>
  <si>
    <t>627854421</t>
  </si>
  <si>
    <t>290</t>
  </si>
  <si>
    <t>162211311</t>
  </si>
  <si>
    <t>Vodorovné přemístění výkopku z horniny třídy těžitelnosti I, skupiny 1 až 3 stavebním kolečkem do 10 m</t>
  </si>
  <si>
    <t>-1825425936</t>
  </si>
  <si>
    <t>291</t>
  </si>
  <si>
    <t>162211319</t>
  </si>
  <si>
    <t>Příplatek k vodorovnému přemístění výkopku z horniny třídy těžitelnosti I, skupiny 1 až 3 stavebním kolečkem ZKD 10 m</t>
  </si>
  <si>
    <t>483348806</t>
  </si>
  <si>
    <t>292</t>
  </si>
  <si>
    <t>162751117</t>
  </si>
  <si>
    <t>Vodorovné přemístění do 10000 m výkopku/sypaniny z horniny třídy těžitelnosti I, skupiny 1 až 3</t>
  </si>
  <si>
    <t>-1407530053</t>
  </si>
  <si>
    <t>294</t>
  </si>
  <si>
    <t>171201221</t>
  </si>
  <si>
    <t>Poplatek za uložení na skládce (skládkovné) zeminy a kamení kód odpadu 17 05 04</t>
  </si>
  <si>
    <t>t</t>
  </si>
  <si>
    <t>833292904</t>
  </si>
  <si>
    <t>88</t>
  </si>
  <si>
    <t>174101102</t>
  </si>
  <si>
    <t>Zásyp v uzavřených prostorech sypaninou se zhutněním</t>
  </si>
  <si>
    <t>136147364</t>
  </si>
  <si>
    <t>86</t>
  </si>
  <si>
    <t>175111101</t>
  </si>
  <si>
    <t>Obsypání potrubí ručně sypaninou bez prohození sítem, uloženou do 3 m</t>
  </si>
  <si>
    <t>-397356105</t>
  </si>
  <si>
    <t>87</t>
  </si>
  <si>
    <t>M</t>
  </si>
  <si>
    <t>58331345</t>
  </si>
  <si>
    <t>kamenivo těžené drobné tříděné frakce 0-4</t>
  </si>
  <si>
    <t>8</t>
  </si>
  <si>
    <t>-1907144393</t>
  </si>
  <si>
    <t>Zakládání</t>
  </si>
  <si>
    <t>50</t>
  </si>
  <si>
    <t>273321311</t>
  </si>
  <si>
    <t>Základové desky ze ŽB bez zvýšených nároků na prostředí tř. C 16/20</t>
  </si>
  <si>
    <t>291626040</t>
  </si>
  <si>
    <t>71</t>
  </si>
  <si>
    <t>274321311</t>
  </si>
  <si>
    <t>Základové pasy ze ŽB bez zvýšených nároků na prostředí tř. C 16/20</t>
  </si>
  <si>
    <t>-76624092</t>
  </si>
  <si>
    <t>72</t>
  </si>
  <si>
    <t>274361821</t>
  </si>
  <si>
    <t>Výztuž základových pásů betonářskou ocelí 10 505 (R)</t>
  </si>
  <si>
    <t>-653517940</t>
  </si>
  <si>
    <t>48</t>
  </si>
  <si>
    <t>279234221</t>
  </si>
  <si>
    <t>Zdivo základové z cihel dl 290 mm pevnosti P 15 M na maltu MC 10</t>
  </si>
  <si>
    <t>-1296224496</t>
  </si>
  <si>
    <t>3</t>
  </si>
  <si>
    <t>Svislé a kompletní konstrukce</t>
  </si>
  <si>
    <t>95</t>
  </si>
  <si>
    <t>310238211</t>
  </si>
  <si>
    <t>Zazdívka otvorů pl do 1 m2 ve zdivu nadzákladovém cihlami pálenými na MVC</t>
  </si>
  <si>
    <t>-51915647</t>
  </si>
  <si>
    <t>336</t>
  </si>
  <si>
    <t>311272031</t>
  </si>
  <si>
    <t>Zdivo z pórobetonových tvárnic hladkých přes P2 do P4 přes 450 do 600 kg/m3 na tenkovrstvou maltu tl 200 mm</t>
  </si>
  <si>
    <t>1070643782</t>
  </si>
  <si>
    <t>108</t>
  </si>
  <si>
    <t>311361821</t>
  </si>
  <si>
    <t>Výztuž nosných zdí betonářskou ocelí 10 505</t>
  </si>
  <si>
    <t>1128146091</t>
  </si>
  <si>
    <t>105</t>
  </si>
  <si>
    <t>317142422</t>
  </si>
  <si>
    <t>Překlad nenosný přímý z pórobetonu v příčkách tl 100 mm dl přes 1000 do 1250 mm</t>
  </si>
  <si>
    <t>kus</t>
  </si>
  <si>
    <t>1040789651</t>
  </si>
  <si>
    <t>106</t>
  </si>
  <si>
    <t>317142442</t>
  </si>
  <si>
    <t>Překlad nenosný přímý z pórobetonu Ytong v příčkách tl 150 mm dl přes 1000 do 1250 mm</t>
  </si>
  <si>
    <t>-2020297360</t>
  </si>
  <si>
    <t>41</t>
  </si>
  <si>
    <t>317234410</t>
  </si>
  <si>
    <t>Vyzdívka mezi nosníky z cihel pálených na MC</t>
  </si>
  <si>
    <t>-1963980455</t>
  </si>
  <si>
    <t>109</t>
  </si>
  <si>
    <t>317941121</t>
  </si>
  <si>
    <t>Osazování ocelových válcovaných nosníků na zdivu I, IE, U, UE nebo L do č 12</t>
  </si>
  <si>
    <t>-284246290</t>
  </si>
  <si>
    <t>110</t>
  </si>
  <si>
    <t>13010714</t>
  </si>
  <si>
    <t>ocel profilová IPN 120 jakost 11 375</t>
  </si>
  <si>
    <t>868184183</t>
  </si>
  <si>
    <t>27</t>
  </si>
  <si>
    <t>317944321</t>
  </si>
  <si>
    <t>Válcované nosníky do č.12 dodatečně osazované do připravených otvorů</t>
  </si>
  <si>
    <t>-687128908</t>
  </si>
  <si>
    <t>26</t>
  </si>
  <si>
    <t>317944323</t>
  </si>
  <si>
    <t>Válcované nosníky č.14 až 22 dodatečně osazované do připravených otvorů</t>
  </si>
  <si>
    <t>689442123</t>
  </si>
  <si>
    <t>25</t>
  </si>
  <si>
    <t>317944325</t>
  </si>
  <si>
    <t>Válcované nosníky č.24 a vyšší dodatečně osazované do připravených otvorů</t>
  </si>
  <si>
    <t>393318695</t>
  </si>
  <si>
    <t>102</t>
  </si>
  <si>
    <t>342272225</t>
  </si>
  <si>
    <t>Příčka z pórobetonových hladkých tvárnic na tenkovrstvou maltu tl 100 mm</t>
  </si>
  <si>
    <t>323826704</t>
  </si>
  <si>
    <t>101</t>
  </si>
  <si>
    <t>342272245</t>
  </si>
  <si>
    <t>Příčka z pórobetonových hladkých tvárnic na tenkovrstvou maltu tl 150 mm</t>
  </si>
  <si>
    <t>-1919744044</t>
  </si>
  <si>
    <t>104</t>
  </si>
  <si>
    <t>342291121</t>
  </si>
  <si>
    <t>Ukotvení příček k cihelným konstrukcím plochými kotvami</t>
  </si>
  <si>
    <t>m</t>
  </si>
  <si>
    <t>161902476</t>
  </si>
  <si>
    <t>103</t>
  </si>
  <si>
    <t>346272256</t>
  </si>
  <si>
    <t>Přizdívka z pórobetonových tvárnic tl 150 mm</t>
  </si>
  <si>
    <t>720201969</t>
  </si>
  <si>
    <t>Vodorovné konstrukce</t>
  </si>
  <si>
    <t>224</t>
  </si>
  <si>
    <t>411388532</t>
  </si>
  <si>
    <t>Zabetonování otvorů pl do 1 m2 v klenbách</t>
  </si>
  <si>
    <t>171879111</t>
  </si>
  <si>
    <t>5</t>
  </si>
  <si>
    <t>Komunikace pozemní</t>
  </si>
  <si>
    <t>276</t>
  </si>
  <si>
    <t>566901123</t>
  </si>
  <si>
    <t>Vyspravení podkladu po překopech ing sítí plochy do 15 m2 štěrkopískem tl. 200 mm</t>
  </si>
  <si>
    <t>7287093</t>
  </si>
  <si>
    <t>277</t>
  </si>
  <si>
    <t>591411111</t>
  </si>
  <si>
    <t>Kladení dlažby z mozaiky jednobarevné komunikací pro pěší lože z kameniva</t>
  </si>
  <si>
    <t>91570403</t>
  </si>
  <si>
    <t>6</t>
  </si>
  <si>
    <t>Úpravy povrchů, podlahy a osazování výplní</t>
  </si>
  <si>
    <t>157</t>
  </si>
  <si>
    <t>611131121</t>
  </si>
  <si>
    <t>Penetrační disperzní nátěr vnitřních stropů nanášený ručně</t>
  </si>
  <si>
    <t>-2031702535</t>
  </si>
  <si>
    <t>147</t>
  </si>
  <si>
    <t>611142001</t>
  </si>
  <si>
    <t>Potažení vnitřních stropů sklovláknitým pletivem vtlačeným do tenkovrstvé hmoty</t>
  </si>
  <si>
    <t>465214143</t>
  </si>
  <si>
    <t>149</t>
  </si>
  <si>
    <t>611311131</t>
  </si>
  <si>
    <t>Potažení vnitřních rovných stropů vápenným štukem tloušťky do 3 mm</t>
  </si>
  <si>
    <t>615356756</t>
  </si>
  <si>
    <t>150</t>
  </si>
  <si>
    <t>611311133</t>
  </si>
  <si>
    <t>Potažení vnitřních kleneb nebo skořepin vápenným štukem tloušťky do 3 mm</t>
  </si>
  <si>
    <t>-5240090</t>
  </si>
  <si>
    <t>145</t>
  </si>
  <si>
    <t>611321123</t>
  </si>
  <si>
    <t>Vápenocementová omítka hladká jednovrstvá vnitřních kleneb nebo skořepin nanášená ručně</t>
  </si>
  <si>
    <t>1325690948</t>
  </si>
  <si>
    <t>143</t>
  </si>
  <si>
    <t>611325411</t>
  </si>
  <si>
    <t>Oprava vnitřní vápenocementové hladké omítky stropů v rozsahu plochy do 10%</t>
  </si>
  <si>
    <t>-1744398036</t>
  </si>
  <si>
    <t>156</t>
  </si>
  <si>
    <t>612131121</t>
  </si>
  <si>
    <t>Penetrační disperzní nátěr vnitřních stěn nanášený ručně</t>
  </si>
  <si>
    <t>1615578332</t>
  </si>
  <si>
    <t>148</t>
  </si>
  <si>
    <t>612142001</t>
  </si>
  <si>
    <t>Potažení vnitřních stěn sklovláknitým pletivem vtlačeným do tenkovrstvé hmoty</t>
  </si>
  <si>
    <t>-1492393337</t>
  </si>
  <si>
    <t>151</t>
  </si>
  <si>
    <t>612311131</t>
  </si>
  <si>
    <t>Potažení vnitřních stěn vápenným štukem tloušťky do 3 mm</t>
  </si>
  <si>
    <t>-358523224</t>
  </si>
  <si>
    <t>146</t>
  </si>
  <si>
    <t>612321121</t>
  </si>
  <si>
    <t>Vápenocementová omítka hladká jednovrstvá vnitřních stěn nanášená ručně</t>
  </si>
  <si>
    <t>-939471703</t>
  </si>
  <si>
    <t>152</t>
  </si>
  <si>
    <t>612321141</t>
  </si>
  <si>
    <t>Vápenocementová omítka štuková dvouvrstvá vnitřních stěn nanášená ručně</t>
  </si>
  <si>
    <t>1450887089</t>
  </si>
  <si>
    <t>282</t>
  </si>
  <si>
    <t>612325302</t>
  </si>
  <si>
    <t>Vápenocementová štuková omítka ostění nebo nadpraží</t>
  </si>
  <si>
    <t>1717943699</t>
  </si>
  <si>
    <t>144</t>
  </si>
  <si>
    <t>612325411</t>
  </si>
  <si>
    <t>Oprava vnitřní vápenocementové hladké omítky stěn v rozsahu plochy do 10%</t>
  </si>
  <si>
    <t>95898786</t>
  </si>
  <si>
    <t>333</t>
  </si>
  <si>
    <t>615142012</t>
  </si>
  <si>
    <t>Potažení vnitřních nosníků rabicovým pletivem</t>
  </si>
  <si>
    <t>1630568378</t>
  </si>
  <si>
    <t>278</t>
  </si>
  <si>
    <t>622325509</t>
  </si>
  <si>
    <t>Oprava vnější vápenné štukové omítky členitosti 4 v rozsahu do 100%</t>
  </si>
  <si>
    <t>2080913955</t>
  </si>
  <si>
    <t>279</t>
  </si>
  <si>
    <t>6233213x</t>
  </si>
  <si>
    <t>Podkladní sjednocující nátěr jednosložkový s plnivem 0,5mm a armovacími vlákny</t>
  </si>
  <si>
    <t>-857903072</t>
  </si>
  <si>
    <t>280</t>
  </si>
  <si>
    <t>6233214x</t>
  </si>
  <si>
    <t>Jednosložkový minerální probarvený nátě, určený do exteriéru, odstín dle původní fasády</t>
  </si>
  <si>
    <t>974779335</t>
  </si>
  <si>
    <t>281</t>
  </si>
  <si>
    <t>629991011</t>
  </si>
  <si>
    <t>Zakrytí výplní otvorů a svislých ploch fólií přilepenou lepící páskou</t>
  </si>
  <si>
    <t>-1829719168</t>
  </si>
  <si>
    <t>75</t>
  </si>
  <si>
    <t>631312131</t>
  </si>
  <si>
    <t>Doplnění dosavadních mazanin betonem prostým plochy do 4 m2 tloušťky přes 80 mm</t>
  </si>
  <si>
    <t>-1049624219</t>
  </si>
  <si>
    <t>76</t>
  </si>
  <si>
    <t>631312141</t>
  </si>
  <si>
    <t>Doplnění rýh v dosavadních mazaninách betonem prostým</t>
  </si>
  <si>
    <t>2028675220</t>
  </si>
  <si>
    <t>89</t>
  </si>
  <si>
    <t>632450131</t>
  </si>
  <si>
    <t>Vyrovnávací cementový potěr tl do 20 mm ze suchých směsí provedený v ploše</t>
  </si>
  <si>
    <t>890963286</t>
  </si>
  <si>
    <t>337</t>
  </si>
  <si>
    <t>632451292</t>
  </si>
  <si>
    <t>Příplatek k cementovému samonivelačnímu litému potěru C25 ZKD 5 mm tloušťky přes 50 mm</t>
  </si>
  <si>
    <t>-1304604635</t>
  </si>
  <si>
    <t>632451421</t>
  </si>
  <si>
    <t>Doplnění cementového potěru hlazeného pl do 1 m2 tl do 20 mm</t>
  </si>
  <si>
    <t>330331251</t>
  </si>
  <si>
    <t>90</t>
  </si>
  <si>
    <t>632451491</t>
  </si>
  <si>
    <t>Příplatek k potěrům za přehlazení povrchu</t>
  </si>
  <si>
    <t>-443783922</t>
  </si>
  <si>
    <t>91</t>
  </si>
  <si>
    <t>632451234</t>
  </si>
  <si>
    <t>Potěr cementový samonivelační litý C25 tl do 50 mm</t>
  </si>
  <si>
    <t>-993163657</t>
  </si>
  <si>
    <t>92</t>
  </si>
  <si>
    <t>632481213</t>
  </si>
  <si>
    <t>Separační vrstva z PE fólie</t>
  </si>
  <si>
    <t>2080521661</t>
  </si>
  <si>
    <t>139</t>
  </si>
  <si>
    <t>632683112</t>
  </si>
  <si>
    <t>Sešívání trhlin v betonových podlahách ocelovými sponkami  ve  vzdálenosti přes 10 do 15 cm</t>
  </si>
  <si>
    <t>1414327369</t>
  </si>
  <si>
    <t>121</t>
  </si>
  <si>
    <t>642942111</t>
  </si>
  <si>
    <t>Osazování zárubní nebo rámů dveřních kovových do 2,5 m2 na MC</t>
  </si>
  <si>
    <t>466194722</t>
  </si>
  <si>
    <t>129</t>
  </si>
  <si>
    <t>55331326</t>
  </si>
  <si>
    <t>zárubeň ocelová pro sádrokarton s drážkou 150 levá/pravá 800</t>
  </si>
  <si>
    <t>-1584373742</t>
  </si>
  <si>
    <t>122</t>
  </si>
  <si>
    <t>55331382</t>
  </si>
  <si>
    <t>zárubeň ocelová pro porobeton 150 700 L/P</t>
  </si>
  <si>
    <t>-1882170040</t>
  </si>
  <si>
    <t>123</t>
  </si>
  <si>
    <t>55331384</t>
  </si>
  <si>
    <t>zárubeň ocelová pro porobeton 150 800 L/P</t>
  </si>
  <si>
    <t>-1508147960</t>
  </si>
  <si>
    <t>124</t>
  </si>
  <si>
    <t>55331386</t>
  </si>
  <si>
    <t>zárubeň ocelová pro porobeton 150 900 L/P</t>
  </si>
  <si>
    <t>45835873</t>
  </si>
  <si>
    <t>125</t>
  </si>
  <si>
    <t>55331348</t>
  </si>
  <si>
    <t>zárubeň ocelová pro porobeton 100 700 L/P</t>
  </si>
  <si>
    <t>1630454281</t>
  </si>
  <si>
    <t>126</t>
  </si>
  <si>
    <t>55331350</t>
  </si>
  <si>
    <t>zárubeň ocelová pro porobeton 100 800 L/P</t>
  </si>
  <si>
    <t>-1062740257</t>
  </si>
  <si>
    <t>127</t>
  </si>
  <si>
    <t>55331352</t>
  </si>
  <si>
    <t>zárubeň ocelová pro porobeton 100 900 L/P</t>
  </si>
  <si>
    <t>1862194615</t>
  </si>
  <si>
    <t>116</t>
  </si>
  <si>
    <t>642944121</t>
  </si>
  <si>
    <t>Osazování ocelových zárubní dodatečné pl do 2,5 m2</t>
  </si>
  <si>
    <t>228385140</t>
  </si>
  <si>
    <t>117</t>
  </si>
  <si>
    <t>55331363</t>
  </si>
  <si>
    <t>zárubeň ocelová pro běžné zdění a pórobeton 115 levá/pravá 800</t>
  </si>
  <si>
    <t>-1627755396</t>
  </si>
  <si>
    <t>118</t>
  </si>
  <si>
    <t>55331365</t>
  </si>
  <si>
    <t>zárubeň ocelová pro běžné zdění a pórobeton 115 levá/pravá 900</t>
  </si>
  <si>
    <t>-1990921755</t>
  </si>
  <si>
    <t>120</t>
  </si>
  <si>
    <t>55331359</t>
  </si>
  <si>
    <t>zárubeň ocelová pro běžné zdění a pórobeton 115 levá/pravá 600</t>
  </si>
  <si>
    <t>1962538308</t>
  </si>
  <si>
    <t>Trubní vedení</t>
  </si>
  <si>
    <t>60</t>
  </si>
  <si>
    <t>894215111</t>
  </si>
  <si>
    <t>Šachtice domovní kanalizační obestavěný prostor do 1,3 m3 se stěnami z betonu s poklopem</t>
  </si>
  <si>
    <t>1069104921</t>
  </si>
  <si>
    <t>9</t>
  </si>
  <si>
    <t>Ostatní konstrukce a práce-bourání</t>
  </si>
  <si>
    <t>323</t>
  </si>
  <si>
    <t>915111x01</t>
  </si>
  <si>
    <t>Provedení a dodávka vodorovného a svislého dopravního značení (nástupní plocha PO HZS)</t>
  </si>
  <si>
    <t>kpl</t>
  </si>
  <si>
    <t>1086608822</t>
  </si>
  <si>
    <t>304</t>
  </si>
  <si>
    <t>941211111</t>
  </si>
  <si>
    <t>Montáž lešení řadového rámového lehkého zatížení do 200 kg/m2 š do 0,9 m v do 10 m</t>
  </si>
  <si>
    <t>521932913</t>
  </si>
  <si>
    <t>305</t>
  </si>
  <si>
    <t>941211211</t>
  </si>
  <si>
    <t>Příplatek k lešení řadovému rámovému lehkému š 0,9 m v do 25 m za první a ZKD den použití</t>
  </si>
  <si>
    <t>695359539</t>
  </si>
  <si>
    <t>307</t>
  </si>
  <si>
    <t>941211811</t>
  </si>
  <si>
    <t>Demontáž lešení řadového rámového lehkého zatížení do 200 kg/m2 š do 0,9 m v do 10 m</t>
  </si>
  <si>
    <t>1936000658</t>
  </si>
  <si>
    <t>306</t>
  </si>
  <si>
    <t>949101112</t>
  </si>
  <si>
    <t>Lešení pomocné pro objekty pozemních staveb s lešeňovou podlahou v do 3,5 m zatížení do 150 kg/m2</t>
  </si>
  <si>
    <t>1876962641</t>
  </si>
  <si>
    <t>308</t>
  </si>
  <si>
    <t>952901111</t>
  </si>
  <si>
    <t>Vyčištění budov bytové a občanské výstavby při výšce podlaží do 4 m</t>
  </si>
  <si>
    <t>1153521195</t>
  </si>
  <si>
    <t>328</t>
  </si>
  <si>
    <t>953A12</t>
  </si>
  <si>
    <t>Provedení požárních ucpávek</t>
  </si>
  <si>
    <t>1887154563</t>
  </si>
  <si>
    <t>28</t>
  </si>
  <si>
    <t>962031133</t>
  </si>
  <si>
    <t>Bourání příček z cihel pálených na MVC tl do 150 mm</t>
  </si>
  <si>
    <t>861466927</t>
  </si>
  <si>
    <t>29</t>
  </si>
  <si>
    <t>962032231</t>
  </si>
  <si>
    <t>Bourání zdiva z cihel pálených nebo vápenopískových na MV nebo MVC přes 1 m3</t>
  </si>
  <si>
    <t>-1895547084</t>
  </si>
  <si>
    <t>965042141</t>
  </si>
  <si>
    <t>Bourání podkladů pod dlažby nebo mazanin betonových nebo z litého asfaltu tl do 100 mm pl přes 4 m2</t>
  </si>
  <si>
    <t>1340826905</t>
  </si>
  <si>
    <t>7</t>
  </si>
  <si>
    <t>965046111</t>
  </si>
  <si>
    <t>Broušení stávajících betonových podlah úběr do 3 mm</t>
  </si>
  <si>
    <t>2145753932</t>
  </si>
  <si>
    <t>42</t>
  </si>
  <si>
    <t>968062356</t>
  </si>
  <si>
    <t>Vybourání dřevěných rámů oken dvojitých včetně křídel pl do 4 m2</t>
  </si>
  <si>
    <t>1786541053</t>
  </si>
  <si>
    <t>30</t>
  </si>
  <si>
    <t>968072455</t>
  </si>
  <si>
    <t>Vybourání kovových dveřních zárubní pl do 2 m2</t>
  </si>
  <si>
    <t>-2095698517</t>
  </si>
  <si>
    <t>83</t>
  </si>
  <si>
    <t>971033161</t>
  </si>
  <si>
    <t>Vybourání otvorů ve zdivu cihelném D do 60 mm na MVC nebo MV tl do 600 mm</t>
  </si>
  <si>
    <t>-1114094129</t>
  </si>
  <si>
    <t>84</t>
  </si>
  <si>
    <t>971033171</t>
  </si>
  <si>
    <t>Vybourání otvorů ve zdivu cihelném D do 60 mm na MVC nebo MV tl do 750 mm</t>
  </si>
  <si>
    <t>-53205777</t>
  </si>
  <si>
    <t>85</t>
  </si>
  <si>
    <t>971033181</t>
  </si>
  <si>
    <t>Vybourání otvorů ve zdivu cihelném D do 60 mm na MVC nebo MV tl do 900 mm</t>
  </si>
  <si>
    <t>694387327</t>
  </si>
  <si>
    <t>16</t>
  </si>
  <si>
    <t>971033481</t>
  </si>
  <si>
    <t>Vybourání otvorů ve zdivu cihelném pl do 0,25 m2 na MVC nebo MV tl do 900 mm</t>
  </si>
  <si>
    <t>-353916435</t>
  </si>
  <si>
    <t>17</t>
  </si>
  <si>
    <t>971033561</t>
  </si>
  <si>
    <t>Vybourání otvorů ve zdivu cihelném pl do 1 m2 na MVC nebo MV tl do 600 mm</t>
  </si>
  <si>
    <t>620155184</t>
  </si>
  <si>
    <t>20</t>
  </si>
  <si>
    <t>971033681</t>
  </si>
  <si>
    <t>Vybourání otvorů ve zdivu cihelném pl do 4 m2 na MVC nebo MV tl do 900 mm</t>
  </si>
  <si>
    <t>1732112251</t>
  </si>
  <si>
    <t>24</t>
  </si>
  <si>
    <t>971038631</t>
  </si>
  <si>
    <t>Vybourání otvorů ve zdivu z dutých tvárnic nebo příčkovek pl do 4 m2 tl do 150 mm</t>
  </si>
  <si>
    <t>-1624689970</t>
  </si>
  <si>
    <t>77</t>
  </si>
  <si>
    <t>971052481</t>
  </si>
  <si>
    <t>Vybourání nebo prorážení otvorů v ŽB příčkách a zdech pl do 0,25 m2 tl do 900 mm</t>
  </si>
  <si>
    <t>151819032</t>
  </si>
  <si>
    <t>81</t>
  </si>
  <si>
    <t>972033271</t>
  </si>
  <si>
    <t>Vybourání otvorů v klenbách z cihel pl do 0,09 m2 tl do 450 mm</t>
  </si>
  <si>
    <t>173373166</t>
  </si>
  <si>
    <t>18</t>
  </si>
  <si>
    <t>972033371</t>
  </si>
  <si>
    <t>Vybourání otvorů v klenbách z cihel pl do 0,25 m2 tl do 450 mm</t>
  </si>
  <si>
    <t>-647922232</t>
  </si>
  <si>
    <t>82</t>
  </si>
  <si>
    <t>972054241</t>
  </si>
  <si>
    <t>Vybourání otvorů v ŽB stropech nebo klenbách pl do 0,09 m2 tl do 150 mm</t>
  </si>
  <si>
    <t>811668900</t>
  </si>
  <si>
    <t>14</t>
  </si>
  <si>
    <t>972054341</t>
  </si>
  <si>
    <t>Vybourání otvorů v ŽB stropech nebo klenbách pl do 0,25 m2 tl do 150 mm</t>
  </si>
  <si>
    <t>-771748019</t>
  </si>
  <si>
    <t>79</t>
  </si>
  <si>
    <t>974031142</t>
  </si>
  <si>
    <t>Vysekání rýh ve zdivu cihelném hl do 70 mm š do 70 mm</t>
  </si>
  <si>
    <t>1152082563</t>
  </si>
  <si>
    <t>80</t>
  </si>
  <si>
    <t>974031164</t>
  </si>
  <si>
    <t>Vysekání rýh ve zdivu cihelném hl do 150 mm š do 150 mm</t>
  </si>
  <si>
    <t>1815666986</t>
  </si>
  <si>
    <t>23</t>
  </si>
  <si>
    <t>974031265</t>
  </si>
  <si>
    <t>Vysekání rýh ve zdivu cihelném u stropu hl do 150 mm š do 200 mm</t>
  </si>
  <si>
    <t>1217898249</t>
  </si>
  <si>
    <t>22</t>
  </si>
  <si>
    <t>974031285</t>
  </si>
  <si>
    <t>Vysekání rýh ve zdivu cihelném u stropu hl do 300 mm š do 200 mm</t>
  </si>
  <si>
    <t>1618695468</t>
  </si>
  <si>
    <t>974031287</t>
  </si>
  <si>
    <t>Vysekání rýh ve zdivu cihelném u stropu hl do 300 mm š do 300 mm</t>
  </si>
  <si>
    <t>228106634</t>
  </si>
  <si>
    <t>78</t>
  </si>
  <si>
    <t>974042564</t>
  </si>
  <si>
    <t>Vysekání rýh v dlažbě betonové nebo jiné monolitické hl do 150 mm š do 150 mm</t>
  </si>
  <si>
    <t>-324098504</t>
  </si>
  <si>
    <t>73</t>
  </si>
  <si>
    <t>975043111</t>
  </si>
  <si>
    <t>Jednořadové podchycení stropů pro osazení nosníků v do 3,5 m pro zatížení do 750 kg/m</t>
  </si>
  <si>
    <t>557966601</t>
  </si>
  <si>
    <t>74</t>
  </si>
  <si>
    <t>975048111</t>
  </si>
  <si>
    <t>Příplatek k jednořadovém podchycení stropů pro zatížení do 750 kg/m ZKD 1 m v podchycení</t>
  </si>
  <si>
    <t>2025339486</t>
  </si>
  <si>
    <t>977151121</t>
  </si>
  <si>
    <t>Jádrové vrty diamantovými korunkami do D 120 mm do stavebních materiálů</t>
  </si>
  <si>
    <t>-416472479</t>
  </si>
  <si>
    <t>977151124</t>
  </si>
  <si>
    <t>Jádrové vrty diamantovými korunkami do D 180 mm do stavebních materiálů</t>
  </si>
  <si>
    <t>-1877409713</t>
  </si>
  <si>
    <t>11</t>
  </si>
  <si>
    <t>977151127</t>
  </si>
  <si>
    <t>Jádrové vrty diamantovými korunkami do D 250 mm do stavebních materiálů</t>
  </si>
  <si>
    <t>1018158375</t>
  </si>
  <si>
    <t>13</t>
  </si>
  <si>
    <t>977151128</t>
  </si>
  <si>
    <t>Jádrové vrty diamantovými korunkami do D 300 mm do stavebních materiálů</t>
  </si>
  <si>
    <t>-1589449201</t>
  </si>
  <si>
    <t>19</t>
  </si>
  <si>
    <t>977151129</t>
  </si>
  <si>
    <t>Jádrové vrty diamantovými korunkami do D 350 mm do stavebních materiálů</t>
  </si>
  <si>
    <t>-1883513209</t>
  </si>
  <si>
    <t>138</t>
  </si>
  <si>
    <t>977312112</t>
  </si>
  <si>
    <t>Řezání stávajících betonových mazanin vyztužených hl do 100 mm</t>
  </si>
  <si>
    <t>1412560109</t>
  </si>
  <si>
    <t>45</t>
  </si>
  <si>
    <t>977312113</t>
  </si>
  <si>
    <t>Řezání stávajících betonových mazanin vyztužených hl do 150 mm</t>
  </si>
  <si>
    <t>-744841101</t>
  </si>
  <si>
    <t>35</t>
  </si>
  <si>
    <t>978011141</t>
  </si>
  <si>
    <t>Otlučení (osekání) vnitřní vápenné nebo vápenocementové omítky stropů v rozsahu do 30 %</t>
  </si>
  <si>
    <t>-1380847408</t>
  </si>
  <si>
    <t>37</t>
  </si>
  <si>
    <t>978011191</t>
  </si>
  <si>
    <t>Otlučení (osekání) vnitřní vápenné nebo vápenocementové omítky stropů v rozsahu do 100 %</t>
  </si>
  <si>
    <t>-1294308863</t>
  </si>
  <si>
    <t>36</t>
  </si>
  <si>
    <t>978013141</t>
  </si>
  <si>
    <t>Otlučení (osekání) vnitřní vápenné nebo vápenocementové omítky stěn v rozsahu do 30 %</t>
  </si>
  <si>
    <t>-1221130680</t>
  </si>
  <si>
    <t>38</t>
  </si>
  <si>
    <t>978013191</t>
  </si>
  <si>
    <t>Otlučení (osekání) vnitřní vápenné nebo vápenocementové omítky stěn v rozsahu do 100 %</t>
  </si>
  <si>
    <t>1005196437</t>
  </si>
  <si>
    <t>40</t>
  </si>
  <si>
    <t>978059541</t>
  </si>
  <si>
    <t>Odsekání a odebrání obkladů stěn z vnitřních obkládaček plochy přes 1 m2</t>
  </si>
  <si>
    <t>1047258066</t>
  </si>
  <si>
    <t>997</t>
  </si>
  <si>
    <t>Přesun sutě</t>
  </si>
  <si>
    <t>295</t>
  </si>
  <si>
    <t>997013152</t>
  </si>
  <si>
    <t>Vnitrostaveništní doprava suti a vybouraných hmot pro budovy v do 9 m s omezením mechanizace</t>
  </si>
  <si>
    <t>491392711</t>
  </si>
  <si>
    <t>296</t>
  </si>
  <si>
    <t>997013501</t>
  </si>
  <si>
    <t>Odvoz suti a vybouraných hmot na skládku nebo meziskládku do 1 km se složením</t>
  </si>
  <si>
    <t>1231429816</t>
  </si>
  <si>
    <t>297</t>
  </si>
  <si>
    <t>997013509</t>
  </si>
  <si>
    <t>Příplatek k odvozu suti a vybouraných hmot na skládku ZKD 1 km přes 1 km</t>
  </si>
  <si>
    <t>1230784839</t>
  </si>
  <si>
    <t>298</t>
  </si>
  <si>
    <t>997013601</t>
  </si>
  <si>
    <t>Poplatek za uložení na skládce (skládkovné) stavebního odpadu betonového kód odpadu 170 101</t>
  </si>
  <si>
    <t>1710342488</t>
  </si>
  <si>
    <t>300</t>
  </si>
  <si>
    <t>997013603</t>
  </si>
  <si>
    <t>Poplatek za uložení na skládce (skládkovné) stavebního odpadu cihelného kód odpadu 170 102</t>
  </si>
  <si>
    <t>-1193706758</t>
  </si>
  <si>
    <t>303</t>
  </si>
  <si>
    <t>997013631</t>
  </si>
  <si>
    <t>Poplatek za uložení na skládce (skládkovné) stavebního odpadu směsného kód odpadu 170 904</t>
  </si>
  <si>
    <t>818924675</t>
  </si>
  <si>
    <t>998</t>
  </si>
  <si>
    <t>Přesun hmot</t>
  </si>
  <si>
    <t>309</t>
  </si>
  <si>
    <t>998017002</t>
  </si>
  <si>
    <t>Přesun hmot s omezením mechanizace pro budovy v do 12 m</t>
  </si>
  <si>
    <t>4865488</t>
  </si>
  <si>
    <t>PSV</t>
  </si>
  <si>
    <t>Práce a dodávky PSV</t>
  </si>
  <si>
    <t>711</t>
  </si>
  <si>
    <t>Izolace proti vodě, vlhkosti a plynům</t>
  </si>
  <si>
    <t>61</t>
  </si>
  <si>
    <t>711111002</t>
  </si>
  <si>
    <t>Provedení izolace proti zemní vlhkosti vodorovné za studena lakem asfaltovým</t>
  </si>
  <si>
    <t>276038832</t>
  </si>
  <si>
    <t>62</t>
  </si>
  <si>
    <t>11163150</t>
  </si>
  <si>
    <t>lak asfaltový penetrační</t>
  </si>
  <si>
    <t>32</t>
  </si>
  <si>
    <t>-1956187059</t>
  </si>
  <si>
    <t>181</t>
  </si>
  <si>
    <t>711111051</t>
  </si>
  <si>
    <t>Provedení izolace proti zemní vlhkosti vodorovné za studena 2x nátěr tekutou elastickou hydroizolací</t>
  </si>
  <si>
    <t>429219213</t>
  </si>
  <si>
    <t>182</t>
  </si>
  <si>
    <t>24551040</t>
  </si>
  <si>
    <t>systém hydroizolační práškový interiérový</t>
  </si>
  <si>
    <t>kg</t>
  </si>
  <si>
    <t>1044408325</t>
  </si>
  <si>
    <t>178</t>
  </si>
  <si>
    <t>711111053</t>
  </si>
  <si>
    <t>Provedení izolace proti zemní vlhkosti vodorovné za studena 2x nátěr krystalickou hydroizolací</t>
  </si>
  <si>
    <t>-770704295</t>
  </si>
  <si>
    <t>180</t>
  </si>
  <si>
    <t>24551000</t>
  </si>
  <si>
    <t>penetrace mineralizační tekutá</t>
  </si>
  <si>
    <t>-114714270</t>
  </si>
  <si>
    <t>63</t>
  </si>
  <si>
    <t>711112002</t>
  </si>
  <si>
    <t>Provedení izolace proti zemní vlhkosti svislé za studena lakem asfaltovým</t>
  </si>
  <si>
    <t>-1477538886</t>
  </si>
  <si>
    <t>64</t>
  </si>
  <si>
    <t>-1837102727</t>
  </si>
  <si>
    <t>183</t>
  </si>
  <si>
    <t>711112051</t>
  </si>
  <si>
    <t>Provedení izolace proti zemní vlhkosti svislé za studena 2x nátěr tekutou elastickou hydroizolací</t>
  </si>
  <si>
    <t>-2131369203</t>
  </si>
  <si>
    <t>184</t>
  </si>
  <si>
    <t>575481189</t>
  </si>
  <si>
    <t>46</t>
  </si>
  <si>
    <t>711131811</t>
  </si>
  <si>
    <t>Odstranění izolace proti zemní vlhkosti vodorovné</t>
  </si>
  <si>
    <t>150691150</t>
  </si>
  <si>
    <t>65</t>
  </si>
  <si>
    <t>711441559</t>
  </si>
  <si>
    <t>Provedení izolace proti tlakové vodě vodorovné přitavením pásu NAIP</t>
  </si>
  <si>
    <t>-1304059023</t>
  </si>
  <si>
    <t>66</t>
  </si>
  <si>
    <t>62853004</t>
  </si>
  <si>
    <t>pás asfaltový natavitelný modifikovaný SBS tl 4,0mm s vložkou ze skleněné tkaniny a spalitelnou PE fólií nebo jemnozrnný minerálním posypem na horním povrchu</t>
  </si>
  <si>
    <t>-269259783</t>
  </si>
  <si>
    <t>67</t>
  </si>
  <si>
    <t>711442559</t>
  </si>
  <si>
    <t>Provedení izolace proti tlakové vodě svislé přitavením pásu NAIP</t>
  </si>
  <si>
    <t>1210547922</t>
  </si>
  <si>
    <t>68</t>
  </si>
  <si>
    <t>62833159</t>
  </si>
  <si>
    <t>pás těžký asfaltovaný G 200 S40</t>
  </si>
  <si>
    <t>2063160384</t>
  </si>
  <si>
    <t>69</t>
  </si>
  <si>
    <t>711745567</t>
  </si>
  <si>
    <t>Izolace proti vodě provedení spojů přitavením pásu NAIP 500 mm</t>
  </si>
  <si>
    <t>997004351</t>
  </si>
  <si>
    <t>70</t>
  </si>
  <si>
    <t>1919995881</t>
  </si>
  <si>
    <t>310</t>
  </si>
  <si>
    <t>998711102</t>
  </si>
  <si>
    <t>Přesun hmot tonážní pro izolace proti vodě, vlhkosti a plynům v objektech výšky do 12 m</t>
  </si>
  <si>
    <t>-1356531440</t>
  </si>
  <si>
    <t>713</t>
  </si>
  <si>
    <t>Izolace tepelné</t>
  </si>
  <si>
    <t>713110811</t>
  </si>
  <si>
    <t>Odstranění tepelné izolace stropů volně kladené z vláknitých materiálů tl do 100 mm</t>
  </si>
  <si>
    <t>1453809438</t>
  </si>
  <si>
    <t>140</t>
  </si>
  <si>
    <t>713121111</t>
  </si>
  <si>
    <t>Montáž izolace tepelné podlah volně kladenými rohožemi, pásy, dílci, deskami 1 vrstva</t>
  </si>
  <si>
    <t>-1392409613</t>
  </si>
  <si>
    <t>141</t>
  </si>
  <si>
    <t>28372305</t>
  </si>
  <si>
    <t>deska EPS 100 pro trvalé zatížení v tlaku (max. 2000 kg/m2) tl 50mm</t>
  </si>
  <si>
    <t>-1406241257</t>
  </si>
  <si>
    <t>142</t>
  </si>
  <si>
    <t>28616309</t>
  </si>
  <si>
    <t>deska systémová - pro podlahové topení celkové v 31mm s izolací v 11mm</t>
  </si>
  <si>
    <t>1522544276</t>
  </si>
  <si>
    <t>311</t>
  </si>
  <si>
    <t>998713102</t>
  </si>
  <si>
    <t>Přesun hmot tonážní pro izolace tepelné v objektech v do 12 m</t>
  </si>
  <si>
    <t>-1261370945</t>
  </si>
  <si>
    <t>725</t>
  </si>
  <si>
    <t>Zdravotechnika - zařizovací předměty</t>
  </si>
  <si>
    <t>31</t>
  </si>
  <si>
    <t>725110811</t>
  </si>
  <si>
    <t>Demontáž klozetů splachovací s nádrží</t>
  </si>
  <si>
    <t>soubor</t>
  </si>
  <si>
    <t>-1556174762</t>
  </si>
  <si>
    <t>725122817</t>
  </si>
  <si>
    <t>Demontáž pisoárových stání bez nádrže a jedním záchodkem</t>
  </si>
  <si>
    <t>393975142</t>
  </si>
  <si>
    <t>33</t>
  </si>
  <si>
    <t>725210821</t>
  </si>
  <si>
    <t>Demontáž umyvadel bez výtokových armatur</t>
  </si>
  <si>
    <t>1123232050</t>
  </si>
  <si>
    <t>34</t>
  </si>
  <si>
    <t>725240812</t>
  </si>
  <si>
    <t>Demontáž vaniček sprchových bez výtokových armatur</t>
  </si>
  <si>
    <t>-1912341359</t>
  </si>
  <si>
    <t>762</t>
  </si>
  <si>
    <t>Konstrukce tesařské</t>
  </si>
  <si>
    <t>96</t>
  </si>
  <si>
    <t>762111811</t>
  </si>
  <si>
    <t>Demontáž stěn a příček z hraněného řeziva</t>
  </si>
  <si>
    <t>1749228382</t>
  </si>
  <si>
    <t>763</t>
  </si>
  <si>
    <t>Konstrukce suché výstavby</t>
  </si>
  <si>
    <t>112</t>
  </si>
  <si>
    <t>763111414</t>
  </si>
  <si>
    <t>SDK příčka tl 125 mm profil CW+UW 75 desky 2xA 12,5 TI 75 mm EI 60 Rw 53 dB</t>
  </si>
  <si>
    <t>213570714</t>
  </si>
  <si>
    <t>113</t>
  </si>
  <si>
    <t>763111444</t>
  </si>
  <si>
    <t>SDK příčka tl 125 mm profil CW+UW 75 desky 2xDFH2 12,5 s izolací EI 90 Rw do 57 dB</t>
  </si>
  <si>
    <t>-1212258936</t>
  </si>
  <si>
    <t>114</t>
  </si>
  <si>
    <t>763113343</t>
  </si>
  <si>
    <t>SDK příčka instalační tl 205 mm zdvojený profil CW+UW 75 desky 2xH2 12,5 TI 60 mm EI 60 Rw 52 dB</t>
  </si>
  <si>
    <t>965522718</t>
  </si>
  <si>
    <t>115</t>
  </si>
  <si>
    <t>763121445</t>
  </si>
  <si>
    <t>SDK stěna předsazená tl 65 mm profil CW+UW 50 deska 1xDFH2 15 s izolací EI 30</t>
  </si>
  <si>
    <t>1732978173</t>
  </si>
  <si>
    <t>203</t>
  </si>
  <si>
    <t>763131411</t>
  </si>
  <si>
    <t>SDK podhled desky 1xA 12,5 bez TI dvouvrstvá spodní kce profil CD+UD</t>
  </si>
  <si>
    <t>1270150485</t>
  </si>
  <si>
    <t>210</t>
  </si>
  <si>
    <t>763131441</t>
  </si>
  <si>
    <t>SDK podhled desky 2xDF 12,5 bez TI dvouvrstvá spodní kce profil CD+UD</t>
  </si>
  <si>
    <t>531693101</t>
  </si>
  <si>
    <t>202</t>
  </si>
  <si>
    <t>763131451</t>
  </si>
  <si>
    <t>SDK podhled deska 1xH2 12,5 bez TI dvouvrstvá spodní kce profil CD+UD</t>
  </si>
  <si>
    <t>1524235871</t>
  </si>
  <si>
    <t>763131821</t>
  </si>
  <si>
    <t>Demontáž SDK podhledu s dvouvrstvou nosnou kcí z ocelových profilů opláštění jednoduché</t>
  </si>
  <si>
    <t>1124235167</t>
  </si>
  <si>
    <t>209</t>
  </si>
  <si>
    <t>763164557</t>
  </si>
  <si>
    <t>SDK obklad kovových kcí tvaru L š přes 0,8 m desky 2xDF 12,5</t>
  </si>
  <si>
    <t>-1733206157</t>
  </si>
  <si>
    <t>206</t>
  </si>
  <si>
    <t>763164638</t>
  </si>
  <si>
    <t>SDK obklad kovových kcí tvaru U š do 1,2 m desky 2xDF 15</t>
  </si>
  <si>
    <t>1746322408</t>
  </si>
  <si>
    <t>207</t>
  </si>
  <si>
    <t>763164792</t>
  </si>
  <si>
    <t>Montáž SDK obkladu kovových kcí dvojité opláštění</t>
  </si>
  <si>
    <t>643379937</t>
  </si>
  <si>
    <t>208</t>
  </si>
  <si>
    <t>59030029</t>
  </si>
  <si>
    <t>deska SDK protipožární DF tl 15mm</t>
  </si>
  <si>
    <t>-768757486</t>
  </si>
  <si>
    <t>130</t>
  </si>
  <si>
    <t>763181311</t>
  </si>
  <si>
    <t>Montáž jednokřídlové kovové zárubně v do 2,75 m SDK příčka</t>
  </si>
  <si>
    <t>1601524894</t>
  </si>
  <si>
    <t>136</t>
  </si>
  <si>
    <t>55331313</t>
  </si>
  <si>
    <t>zárubeň ocelová pro sádrokarton s drážkou 125 700 L/P</t>
  </si>
  <si>
    <t>236423984</t>
  </si>
  <si>
    <t>137</t>
  </si>
  <si>
    <t>55331315</t>
  </si>
  <si>
    <t>zárubeň ocelová pro sádrokarton s drážkou 125 800 L/P</t>
  </si>
  <si>
    <t>-1895600020</t>
  </si>
  <si>
    <t>134</t>
  </si>
  <si>
    <t>763181312</t>
  </si>
  <si>
    <t>Montáž dvoukřídlové kovové zárubně v do 2,75 m SDK příčka</t>
  </si>
  <si>
    <t>696013264</t>
  </si>
  <si>
    <t>135</t>
  </si>
  <si>
    <t>55331x01</t>
  </si>
  <si>
    <t>zárubeň ocelová pro sádrokarton s drážkou 125 1800 dvoukřídlá</t>
  </si>
  <si>
    <t>-1529724561</t>
  </si>
  <si>
    <t>204</t>
  </si>
  <si>
    <t>763431001</t>
  </si>
  <si>
    <t>Montáž minerálního podhledu s vyjímatelnými panely vel. do 0,36 m2 na zavěšený viditelný rošt</t>
  </si>
  <si>
    <t>-1108273846</t>
  </si>
  <si>
    <t>205</t>
  </si>
  <si>
    <t>59036010</t>
  </si>
  <si>
    <t>panel akustický nebarvená hrana viditelný rošt bílá rastr š.24, tl 20mm</t>
  </si>
  <si>
    <t>2024881761</t>
  </si>
  <si>
    <t>763431801</t>
  </si>
  <si>
    <t>Demontáž minerálního podhledu zavěšeného na viditelném roštu</t>
  </si>
  <si>
    <t>379832022</t>
  </si>
  <si>
    <t>313</t>
  </si>
  <si>
    <t>998763302</t>
  </si>
  <si>
    <t>Přesun hmot tonážní pro sádrokartonové konstrukce v objektech v do 12 m</t>
  </si>
  <si>
    <t>1426674955</t>
  </si>
  <si>
    <t>764</t>
  </si>
  <si>
    <t>Konstrukce klempířské</t>
  </si>
  <si>
    <t>315</t>
  </si>
  <si>
    <t>764002851</t>
  </si>
  <si>
    <t>Demontáž oplechování parapetů do suti</t>
  </si>
  <si>
    <t>1362950700</t>
  </si>
  <si>
    <t>245</t>
  </si>
  <si>
    <t>764246405</t>
  </si>
  <si>
    <t>Oplechování parapetů rovných mechanicky kotvené z TiZn předzvětralého plechu rš 400 mm</t>
  </si>
  <si>
    <t>555899697</t>
  </si>
  <si>
    <t>246</t>
  </si>
  <si>
    <t>764246406</t>
  </si>
  <si>
    <t>Oplechování parapetů rovných mechanicky kotvené z TiZn předzvětralého plechu rš 500 mm</t>
  </si>
  <si>
    <t>-648054525</t>
  </si>
  <si>
    <t>335</t>
  </si>
  <si>
    <t>764344x01</t>
  </si>
  <si>
    <t xml:space="preserve">Zapravení prostupů střešním pláštěm pro annténní stožár, ZTI a VZT </t>
  </si>
  <si>
    <t>soub</t>
  </si>
  <si>
    <t>1472047916</t>
  </si>
  <si>
    <t>314</t>
  </si>
  <si>
    <t>998764102</t>
  </si>
  <si>
    <t>Přesun hmot tonážní pro konstrukce klempířské v objektech v do 12 m</t>
  </si>
  <si>
    <t>-794740063</t>
  </si>
  <si>
    <t>766</t>
  </si>
  <si>
    <t>Konstrukce truhlářské</t>
  </si>
  <si>
    <t>334</t>
  </si>
  <si>
    <t>766211T16</t>
  </si>
  <si>
    <t>Repase stávajícího schodišťového madla - obroušení nátěru, vyspravení, nový nátěr</t>
  </si>
  <si>
    <t>-191222973</t>
  </si>
  <si>
    <t>237</t>
  </si>
  <si>
    <t>766411T18</t>
  </si>
  <si>
    <t>Dodávka a montáž obložení ostění, parapetu, nadpraží a stěny niky s deštěním kolem otvoru, rozměry niky 1100x1200 mm, ozn. T18</t>
  </si>
  <si>
    <t>-1988612015</t>
  </si>
  <si>
    <t>238</t>
  </si>
  <si>
    <t>766621T12</t>
  </si>
  <si>
    <t>Dodávka a montáž okna dřevěného dvokřídlého zaskleného izolačním bezpečnostním dvoujsklem, rozměry 1230x1970 mm, ozn. T12</t>
  </si>
  <si>
    <t>607555570</t>
  </si>
  <si>
    <t>239</t>
  </si>
  <si>
    <t>766621T12_1</t>
  </si>
  <si>
    <t>Dodávka a montáž okna dřevěného dvoukřídlého zaskleného izolačním bezpečnostním dvojsklem conex matný bílí, rozměry 1230x1970 mm, ozn. T*12</t>
  </si>
  <si>
    <t>-977394026</t>
  </si>
  <si>
    <t>240</t>
  </si>
  <si>
    <t>766621T12_2</t>
  </si>
  <si>
    <t>Dodávka a montáž okna dřevěného dvoukřídlého zaskleného izolačním bezpečnostním dvojsklem, třída zvukové izolace 3 (35-39 dB) rozměry 1230x1970 mm, ozn. *T*12</t>
  </si>
  <si>
    <t>-1050475421</t>
  </si>
  <si>
    <t>241</t>
  </si>
  <si>
    <t>766621T14</t>
  </si>
  <si>
    <t>Dodávka a montáž okna dřevěného dvoukřídlého zaskleného izolačním dvojsklem, třída zvukové izolace 3 (35-39 dB) rozměry 1500x3050 mm, ozn. T14</t>
  </si>
  <si>
    <t>-155242522</t>
  </si>
  <si>
    <t>242</t>
  </si>
  <si>
    <t>766621T15</t>
  </si>
  <si>
    <t>Dodávka a montáž okna dřevěného dvoukřídlého zaskleného izolačním bezpečnostním dvojsklem, třída zvukové izolace 3 (35-39 dB) rozměry 1500x3050 mm, ozn. T15</t>
  </si>
  <si>
    <t>562927183</t>
  </si>
  <si>
    <t>243</t>
  </si>
  <si>
    <t>766621T15_1</t>
  </si>
  <si>
    <t>Dodávka a montáž okna dřevěného dvoukřídlého zaskleného izolačním bezpečnostním dvojsklem conex matný bílý rozměry 1350x3050 mm, ozn. T*15</t>
  </si>
  <si>
    <t>237792219</t>
  </si>
  <si>
    <t>247</t>
  </si>
  <si>
    <t>766629315</t>
  </si>
  <si>
    <t>Příplatek k montáži oken zalomené ostění připojovací spára do 45 mm se spárou zalomení do 10 mm</t>
  </si>
  <si>
    <t>-799239653</t>
  </si>
  <si>
    <t>244</t>
  </si>
  <si>
    <t>766641T13</t>
  </si>
  <si>
    <t>Dodávka a montáž dveří dřevěných venkovních s nadsvětlíkem, zasklených izolačním bezpečnostním dvojsklem, včetně kování a el. zámku, rozměry 1300x2750 mm, ozn. T13</t>
  </si>
  <si>
    <t>-193839035</t>
  </si>
  <si>
    <t>233</t>
  </si>
  <si>
    <t>766660x01</t>
  </si>
  <si>
    <t>Dodávka a montáž podlahové dveřní zarážky</t>
  </si>
  <si>
    <t>-1302299082</t>
  </si>
  <si>
    <t>214</t>
  </si>
  <si>
    <t>766660T01</t>
  </si>
  <si>
    <t>Dodávka a montáž vnitřních dveří dřevěných  do ocelové zárubně 800/1970 včetně kování, ozn. T01</t>
  </si>
  <si>
    <t>-327459442</t>
  </si>
  <si>
    <t>215</t>
  </si>
  <si>
    <t>766660T02</t>
  </si>
  <si>
    <t>Dodávka a montáž vnitřních dveří dřevěných  do ocelové zárubně 700/1970 včetně kování, ozn. T02</t>
  </si>
  <si>
    <t>656786756</t>
  </si>
  <si>
    <t>216</t>
  </si>
  <si>
    <t>766660T03</t>
  </si>
  <si>
    <t>Dodávka a montáž vnitřních dveří dřevěných  do ocelové zárubně 600/1970 včetně kování, ozn. T03</t>
  </si>
  <si>
    <t>-2061234850</t>
  </si>
  <si>
    <t>217</t>
  </si>
  <si>
    <t>766660T04</t>
  </si>
  <si>
    <t>Dodávka a montáž vnitřních dveří dřevěných  do ocelové zárubně 900/1970 včetně kování, ozn. T04</t>
  </si>
  <si>
    <t>-435168223</t>
  </si>
  <si>
    <t>219</t>
  </si>
  <si>
    <t>766660T06</t>
  </si>
  <si>
    <t>Dodávka a montáž vnitřních dveří dřevěných  do ocelové zárubně 900/1970 včetně kování, s PO EI 30 DP3 C2 ozn. T06</t>
  </si>
  <si>
    <t>735040878</t>
  </si>
  <si>
    <t>220</t>
  </si>
  <si>
    <t>766660T09</t>
  </si>
  <si>
    <t>Dodávka a montáž vnitřních dveří dřevěných plně prosklených do ocelové zárubně 800/1970 včetně kování, ozn. T09</t>
  </si>
  <si>
    <t>422457629</t>
  </si>
  <si>
    <t>221</t>
  </si>
  <si>
    <t>766660T10</t>
  </si>
  <si>
    <t>Dodávka a montáž vnitřních dveří dřevěných plně prosklených do ocelové zárubně 800/1970 včetně kování, ozn. T10</t>
  </si>
  <si>
    <t>-1845015669</t>
  </si>
  <si>
    <t>222</t>
  </si>
  <si>
    <t>766660T11</t>
  </si>
  <si>
    <t>Dodávka a montáž vnitřních dveří dvoukřídlích dřevěných plně prosklených do ocelové zárubně 1800/1970 včetně kování, ozn. T11</t>
  </si>
  <si>
    <t>671934794</t>
  </si>
  <si>
    <t>227</t>
  </si>
  <si>
    <t>766660Txx</t>
  </si>
  <si>
    <t>Dodávka a montáž Al větrací mřížky 600x100 mm s vyříznutím otvoru</t>
  </si>
  <si>
    <t>500194433</t>
  </si>
  <si>
    <t>248</t>
  </si>
  <si>
    <t>766694122</t>
  </si>
  <si>
    <t>Montáž parapetních dřevěných nebo plastových šířky přes 30 cm délky do 1,6 m</t>
  </si>
  <si>
    <t>-1041051157</t>
  </si>
  <si>
    <t>249</t>
  </si>
  <si>
    <t>61144405</t>
  </si>
  <si>
    <t>parapet plastový vnitřní - komůrkový 50 x 2 x 100 cm</t>
  </si>
  <si>
    <t>-1443213249</t>
  </si>
  <si>
    <t>228</t>
  </si>
  <si>
    <t>766695212</t>
  </si>
  <si>
    <t>Montáž truhlářských prahů dveří 1křídlových šířky do 10 cm</t>
  </si>
  <si>
    <t>-1478140616</t>
  </si>
  <si>
    <t>231</t>
  </si>
  <si>
    <t>61187396</t>
  </si>
  <si>
    <t>práh dveřní dřevěný bukový tl 2cm dl 82cm š 10cm</t>
  </si>
  <si>
    <t>1085244926</t>
  </si>
  <si>
    <t>232</t>
  </si>
  <si>
    <t>61187416</t>
  </si>
  <si>
    <t>práh dveřní dřevěný bukový tl 2cm dl 92cm š 10cm</t>
  </si>
  <si>
    <t>1853545585</t>
  </si>
  <si>
    <t>316</t>
  </si>
  <si>
    <t>998766102</t>
  </si>
  <si>
    <t>Přesun hmot tonážní pro konstrukce truhlářské v objektech v do 12 m</t>
  </si>
  <si>
    <t>-443821298</t>
  </si>
  <si>
    <t>767</t>
  </si>
  <si>
    <t>Konstrukce zámečnické</t>
  </si>
  <si>
    <t>211</t>
  </si>
  <si>
    <t>767640AL01</t>
  </si>
  <si>
    <t>Dodávka a montáž Al vnitřních dveří, prosklených bezpečnostním sklem, včetně zárubně, s PO EW 30 DP3 C2, 1000/2100, ozn. AL01</t>
  </si>
  <si>
    <t>-1153968083</t>
  </si>
  <si>
    <t>212</t>
  </si>
  <si>
    <t>767640AL02</t>
  </si>
  <si>
    <t>Dodávka a montáž Al prosklené vnitřní stěny s dveřmi 900/2100, rozměr 3000/3000, ozn. AL02</t>
  </si>
  <si>
    <t>-611658985</t>
  </si>
  <si>
    <t>213</t>
  </si>
  <si>
    <t>767640AL03</t>
  </si>
  <si>
    <t>Dodávka a montáž Al vnitřních dveří dvoukřídlích s nadsvětlíkem, prosklených bezpečnostním sklem, včetně zárubně, s PO EW 30 DP3 C2, 1400/2500, ozn. AL03</t>
  </si>
  <si>
    <t>-1889543501</t>
  </si>
  <si>
    <t>330</t>
  </si>
  <si>
    <t>767640Z12</t>
  </si>
  <si>
    <t>Dodávka a montáž vnitřních dveří ocelových  do ocelové zárubně 800/1970 včetně kování, s PO EW 30 DP1 C2 ozn. Z12</t>
  </si>
  <si>
    <t>189391311</t>
  </si>
  <si>
    <t>331</t>
  </si>
  <si>
    <t>767640Z13</t>
  </si>
  <si>
    <t>Dodávka a montáž vnitřních dveří ocelových  do ocelové zárubně 900/1970 včetně kování, s PO EW 30 DP1 C2 ozn. Z13</t>
  </si>
  <si>
    <t>1711305261</t>
  </si>
  <si>
    <t>250</t>
  </si>
  <si>
    <t>767651Z01</t>
  </si>
  <si>
    <t>Dodávka a montáž vrat garážových sekčních zajížděcích pod strop s elektroponohem, signalizací stavu a dálkovým ovladačem, rozměry 3400x2850 mm, ozn. Z01</t>
  </si>
  <si>
    <t>-1564490687</t>
  </si>
  <si>
    <t>271</t>
  </si>
  <si>
    <t>767995P01</t>
  </si>
  <si>
    <t>Dodávka a montáž kabelové komory s poklopem pro zatížení 12t, ozn. P01</t>
  </si>
  <si>
    <t>1617484547</t>
  </si>
  <si>
    <t>255</t>
  </si>
  <si>
    <t>767995Z07</t>
  </si>
  <si>
    <t>Dodávka a montáž anténního stožáru na střechu včetně přichycení na krov, utěsnění prostupu střechou a kotevního materiálu, ozn. Z07</t>
  </si>
  <si>
    <t>502013888</t>
  </si>
  <si>
    <t>258</t>
  </si>
  <si>
    <t>767995Z09</t>
  </si>
  <si>
    <t>Dodávka a montáž konzol pro uchycení klimatizačních jednotek včetně, kotevního materiálu, ozn. Z09</t>
  </si>
  <si>
    <t>1642468773</t>
  </si>
  <si>
    <t>259</t>
  </si>
  <si>
    <t>767995Z10</t>
  </si>
  <si>
    <t>Dodávka a montáž ocelové trubky do vývrtu včetně zapravení expanzní maltou, kotevního materiálu a větrací protidešťové žaluzie ozn. Z10</t>
  </si>
  <si>
    <t>608408222</t>
  </si>
  <si>
    <t>260</t>
  </si>
  <si>
    <t>767995Z11</t>
  </si>
  <si>
    <t>Dodávka a montáž poklopu revizní šachty pro zabetonování a zadláždění rozměr 800x1000 mm, ozn. Z11</t>
  </si>
  <si>
    <t>408454695</t>
  </si>
  <si>
    <t>317</t>
  </si>
  <si>
    <t>998767102</t>
  </si>
  <si>
    <t>Přesun hmot tonážní pro zámečnické konstrukce v objektech v do 12 m</t>
  </si>
  <si>
    <t>535387351</t>
  </si>
  <si>
    <t>771</t>
  </si>
  <si>
    <t>Podlahy z dlaždic</t>
  </si>
  <si>
    <t>163</t>
  </si>
  <si>
    <t>771474112</t>
  </si>
  <si>
    <t>Montáž soklíků z dlaždic keramických rovných flexibilní lepidlo v do 90 mm</t>
  </si>
  <si>
    <t>-2011932964</t>
  </si>
  <si>
    <t>164</t>
  </si>
  <si>
    <t>59761009</t>
  </si>
  <si>
    <t>sokl - podlahy (barevný) 30 x 8 x 0,8 cm I. j.</t>
  </si>
  <si>
    <t>1603828315</t>
  </si>
  <si>
    <t>771571810</t>
  </si>
  <si>
    <t>Demontáž podlah z dlaždic keramických kladených do malty</t>
  </si>
  <si>
    <t>1266227834</t>
  </si>
  <si>
    <t>165</t>
  </si>
  <si>
    <t>771574113</t>
  </si>
  <si>
    <t>Montáž podlah keramických režných hladkých lepených flexibilním lepidlem do 12 ks/m2</t>
  </si>
  <si>
    <t>2095082195</t>
  </si>
  <si>
    <t>166</t>
  </si>
  <si>
    <t>59761408</t>
  </si>
  <si>
    <t>dlaždice keramické slinuté neglazované mrazuvzdorné barevná přes 9 do 12 ks/m2</t>
  </si>
  <si>
    <t>-800093915</t>
  </si>
  <si>
    <t>197</t>
  </si>
  <si>
    <t>771574121</t>
  </si>
  <si>
    <t>Montáž podlah keramických režných hladkých lepených flexibilním lepidlem do 100 ks/m2</t>
  </si>
  <si>
    <t>547403093</t>
  </si>
  <si>
    <t>198</t>
  </si>
  <si>
    <t>59761400</t>
  </si>
  <si>
    <t>dlaždice keramické slinuté neglazované mrazuvzdorné  přes 85 do 100 ks/m2</t>
  </si>
  <si>
    <t>26274340</t>
  </si>
  <si>
    <t>170</t>
  </si>
  <si>
    <t>771579191</t>
  </si>
  <si>
    <t>Příplatek k montáž podlah keramických za plochu do 5 m2</t>
  </si>
  <si>
    <t>1753294326</t>
  </si>
  <si>
    <t>167</t>
  </si>
  <si>
    <t>771591111</t>
  </si>
  <si>
    <t>Podlahy penetrace podkladu</t>
  </si>
  <si>
    <t>-53814097</t>
  </si>
  <si>
    <t>168</t>
  </si>
  <si>
    <t>771591161</t>
  </si>
  <si>
    <t>Montáž profilu dilatační spáry bez izolace v rovině dlažby</t>
  </si>
  <si>
    <t>-254792536</t>
  </si>
  <si>
    <t>169</t>
  </si>
  <si>
    <t>59054162</t>
  </si>
  <si>
    <t>profil dilatační s bočními díly z PVC/CPE tl 6mm</t>
  </si>
  <si>
    <t>-1322809601</t>
  </si>
  <si>
    <t>171</t>
  </si>
  <si>
    <t>771151012</t>
  </si>
  <si>
    <t>Samonivelační stěrka podlah pevnosti 20 MPa tl 5 mm</t>
  </si>
  <si>
    <t>-235670458</t>
  </si>
  <si>
    <t>318</t>
  </si>
  <si>
    <t>998771102</t>
  </si>
  <si>
    <t>Přesun hmot tonážní pro podlahy z dlaždic v objektech v do 12 m</t>
  </si>
  <si>
    <t>553128883</t>
  </si>
  <si>
    <t>776</t>
  </si>
  <si>
    <t>Podlahy povlakové</t>
  </si>
  <si>
    <t>172</t>
  </si>
  <si>
    <t>776111115</t>
  </si>
  <si>
    <t>Broušení podkladu povlakových podlah před litím stěrky</t>
  </si>
  <si>
    <t>1171541534</t>
  </si>
  <si>
    <t>173</t>
  </si>
  <si>
    <t>776111311</t>
  </si>
  <si>
    <t>Vysátí podkladu povlakových podlah</t>
  </si>
  <si>
    <t>-1720446074</t>
  </si>
  <si>
    <t>174</t>
  </si>
  <si>
    <t>776121311</t>
  </si>
  <si>
    <t>Vodou ředitelná penetrace savého podkladu povlakových podlah ředěná v poměru 1:1</t>
  </si>
  <si>
    <t>-345095862</t>
  </si>
  <si>
    <t>196</t>
  </si>
  <si>
    <t>776141112</t>
  </si>
  <si>
    <t>Vyrovnání podkladu povlakových podlah stěrkou pevnosti 20 MPa tl 5 mm</t>
  </si>
  <si>
    <t>1906492126</t>
  </si>
  <si>
    <t>188</t>
  </si>
  <si>
    <t>776141113</t>
  </si>
  <si>
    <t>Vyrovnání podkladu povlakových podlah stěrkou pevnosti 20 MPa tl 8 mm</t>
  </si>
  <si>
    <t>850794062</t>
  </si>
  <si>
    <t>776201811</t>
  </si>
  <si>
    <t>Demontáž lepených povlakových podlah bez podložky ručně</t>
  </si>
  <si>
    <t>-1532913022</t>
  </si>
  <si>
    <t>176</t>
  </si>
  <si>
    <t>776211211</t>
  </si>
  <si>
    <t>Lepení textilních čtverců</t>
  </si>
  <si>
    <t>1822404216</t>
  </si>
  <si>
    <t>177</t>
  </si>
  <si>
    <t>69751076</t>
  </si>
  <si>
    <t>koberec zátěžový vpichovaný ve čtvercích 50x50 cm, vlákno 30/70% PA/PP 700g/m2, zátěž 33, útlum 21 dB, Bfl S1</t>
  </si>
  <si>
    <t>-1806936230</t>
  </si>
  <si>
    <t>189</t>
  </si>
  <si>
    <t>776221211</t>
  </si>
  <si>
    <t>Lepení čtverců z PVC standardním lepidlem</t>
  </si>
  <si>
    <t>783063124</t>
  </si>
  <si>
    <t>191</t>
  </si>
  <si>
    <t>28411031</t>
  </si>
  <si>
    <t>PVC heterogenní akustické čtverce 50x50 nášlapná vrstva 0,67mm třída zátěže 34/42 útlum 17 dB hořlavost Cfl S1</t>
  </si>
  <si>
    <t>-1919013492</t>
  </si>
  <si>
    <t>192</t>
  </si>
  <si>
    <t>776221221</t>
  </si>
  <si>
    <t>Lepení elektrostaticky vodivých čtverců z PVC standardním lepidlem</t>
  </si>
  <si>
    <t>-1445760788</t>
  </si>
  <si>
    <t>193</t>
  </si>
  <si>
    <t>28411044</t>
  </si>
  <si>
    <t>PVC homogen. antistat. neválc. tl2,00mm el.odpor 1-100mohm čtverce 615x615,rozměr.stál. 0,05%,otlak do 0,035mm</t>
  </si>
  <si>
    <t>-916355331</t>
  </si>
  <si>
    <t>194</t>
  </si>
  <si>
    <t>776261121</t>
  </si>
  <si>
    <t>Lepení čtverců z pryže standardním lepidlem</t>
  </si>
  <si>
    <t>526380170</t>
  </si>
  <si>
    <t>195</t>
  </si>
  <si>
    <t>27245x01</t>
  </si>
  <si>
    <t>deska zámková recyklovaná pryž tl 20mm černá</t>
  </si>
  <si>
    <t>168554130</t>
  </si>
  <si>
    <t>199</t>
  </si>
  <si>
    <t>776421111</t>
  </si>
  <si>
    <t>Montáž obvodových lišt lepením</t>
  </si>
  <si>
    <t>-284528489</t>
  </si>
  <si>
    <t>200</t>
  </si>
  <si>
    <t>28411009</t>
  </si>
  <si>
    <t>lišta soklová PVC 18 x 80 mm</t>
  </si>
  <si>
    <t>-589753582</t>
  </si>
  <si>
    <t>201</t>
  </si>
  <si>
    <t>69751204</t>
  </si>
  <si>
    <t>lišta kobercová 5,5 x 0,9 cm</t>
  </si>
  <si>
    <t>837465099</t>
  </si>
  <si>
    <t>234</t>
  </si>
  <si>
    <t>776421312</t>
  </si>
  <si>
    <t>Montáž přechodových šroubovaných lišt</t>
  </si>
  <si>
    <t>217041373</t>
  </si>
  <si>
    <t>235</t>
  </si>
  <si>
    <t>55343x01</t>
  </si>
  <si>
    <t>profil přechodový nerezový šroubovaný 40 mm</t>
  </si>
  <si>
    <t>693114568</t>
  </si>
  <si>
    <t>319</t>
  </si>
  <si>
    <t>998776102</t>
  </si>
  <si>
    <t>Přesun hmot tonážní pro podlahy povlakové v objektech v do 12 m</t>
  </si>
  <si>
    <t>-2011590567</t>
  </si>
  <si>
    <t>777</t>
  </si>
  <si>
    <t>Podlahy lité</t>
  </si>
  <si>
    <t>93</t>
  </si>
  <si>
    <t>777111123</t>
  </si>
  <si>
    <t>Strojní broušení podkladu před provedením lité podlahy</t>
  </si>
  <si>
    <t>-1031252619</t>
  </si>
  <si>
    <t>185</t>
  </si>
  <si>
    <t>777121115</t>
  </si>
  <si>
    <t>Vyrovnání podkladu podlah epoxidovou stěrkou plněnou pískem plochy přes 1,0 m2 tl do 5 mm</t>
  </si>
  <si>
    <t>-800098325</t>
  </si>
  <si>
    <t>186</t>
  </si>
  <si>
    <t>777121125</t>
  </si>
  <si>
    <t>Příplatek k ceně vyrovnání podlahy přes 1,0 m2 epoxidovou stěrkou plněnou pískem ZKD 1 mm přes 5 mm</t>
  </si>
  <si>
    <t>448852412</t>
  </si>
  <si>
    <t>94</t>
  </si>
  <si>
    <t>777131103</t>
  </si>
  <si>
    <t>Penetrační epoxidový nátěr podlahy na vlhký nebo nenasákavý podklad</t>
  </si>
  <si>
    <t>1303435171</t>
  </si>
  <si>
    <t>187</t>
  </si>
  <si>
    <t>777611121</t>
  </si>
  <si>
    <t>Krycí epoxidový průmyslový nátěr podlahy</t>
  </si>
  <si>
    <t>-36273841</t>
  </si>
  <si>
    <t>320</t>
  </si>
  <si>
    <t>998777102</t>
  </si>
  <si>
    <t>Přesun hmot tonážní pro podlahy lité v objektech v do 12 m</t>
  </si>
  <si>
    <t>-82760104</t>
  </si>
  <si>
    <t>781</t>
  </si>
  <si>
    <t>Dokončovací práce - obklady</t>
  </si>
  <si>
    <t>158</t>
  </si>
  <si>
    <t>781444121</t>
  </si>
  <si>
    <t>Montáž obkladů vnitřních z obkladaček hutných do 19 ks/m2 lepených flexibilním lepidlem</t>
  </si>
  <si>
    <t>1493754514</t>
  </si>
  <si>
    <t>159</t>
  </si>
  <si>
    <t>59761071</t>
  </si>
  <si>
    <t>obkládačky keramické koupelnové (barevné) přes 12 do 16 ks/m2</t>
  </si>
  <si>
    <t>1711858582</t>
  </si>
  <si>
    <t>261</t>
  </si>
  <si>
    <t>781491011</t>
  </si>
  <si>
    <t>Montáž zrcadel plochy do 1 m2 lepených silikonovým tmelem na podkladní omítku</t>
  </si>
  <si>
    <t>-1203428320</t>
  </si>
  <si>
    <t>262</t>
  </si>
  <si>
    <t>63465124</t>
  </si>
  <si>
    <t>zrcadlo nemontované čiré tl 4mm max. rozměr 3210x2250mm</t>
  </si>
  <si>
    <t>4572599</t>
  </si>
  <si>
    <t>161</t>
  </si>
  <si>
    <t>781494x01</t>
  </si>
  <si>
    <t>AL profily ukončovací lepené flexibilním lepidlem</t>
  </si>
  <si>
    <t>-862227237</t>
  </si>
  <si>
    <t>160</t>
  </si>
  <si>
    <t>781495111</t>
  </si>
  <si>
    <t>Penetrace podkladu vnitřních obkladů</t>
  </si>
  <si>
    <t>-781185595</t>
  </si>
  <si>
    <t>162</t>
  </si>
  <si>
    <t>781495115</t>
  </si>
  <si>
    <t>Spárování vnitřních obkladů silikonem</t>
  </si>
  <si>
    <t>-532449040</t>
  </si>
  <si>
    <t>321</t>
  </si>
  <si>
    <t>998781102</t>
  </si>
  <si>
    <t>Přesun hmot tonážní pro obklady keramické v objektech v do 12 m</t>
  </si>
  <si>
    <t>2063761158</t>
  </si>
  <si>
    <t>782</t>
  </si>
  <si>
    <t>Dokončovací práce - obklady z kamene</t>
  </si>
  <si>
    <t>97</t>
  </si>
  <si>
    <t>782111x01</t>
  </si>
  <si>
    <t>Dodávka a montáž obkladu stěn z pravoúhlých desek z pískovce tl. do 40 mm - sokl</t>
  </si>
  <si>
    <t>91721172</t>
  </si>
  <si>
    <t>98</t>
  </si>
  <si>
    <t>985x5</t>
  </si>
  <si>
    <t>Lokální barevná retuš kamene - sokl</t>
  </si>
  <si>
    <t>-243962852</t>
  </si>
  <si>
    <t>99</t>
  </si>
  <si>
    <t>985x6</t>
  </si>
  <si>
    <t>Hydrofobizační nátěr kamene - sokl</t>
  </si>
  <si>
    <t>-140775281</t>
  </si>
  <si>
    <t>322</t>
  </si>
  <si>
    <t>998782102</t>
  </si>
  <si>
    <t>Přesun hmot tonážní pro obklady kamenné v objektech v do 12 m</t>
  </si>
  <si>
    <t>-1626607181</t>
  </si>
  <si>
    <t>783</t>
  </si>
  <si>
    <t>Dokončovací práce - nátěry</t>
  </si>
  <si>
    <t>284</t>
  </si>
  <si>
    <t>783301303</t>
  </si>
  <si>
    <t>Bezoplachové odrezivění zámečnických konstrukcí</t>
  </si>
  <si>
    <t>-1786141221</t>
  </si>
  <si>
    <t>283</t>
  </si>
  <si>
    <t>783301401</t>
  </si>
  <si>
    <t>Ometení zámečnických konstrukcí</t>
  </si>
  <si>
    <t>1142380144</t>
  </si>
  <si>
    <t>285</t>
  </si>
  <si>
    <t>783314101</t>
  </si>
  <si>
    <t>Základní jednonásobný syntetický nátěr zámečnických konstrukcí</t>
  </si>
  <si>
    <t>1399551820</t>
  </si>
  <si>
    <t>286</t>
  </si>
  <si>
    <t>783315101</t>
  </si>
  <si>
    <t>Mezinátěr jednonásobný syntetický standardní zámečnických konstrukcí</t>
  </si>
  <si>
    <t>-1320068635</t>
  </si>
  <si>
    <t>287</t>
  </si>
  <si>
    <t>783317101</t>
  </si>
  <si>
    <t>Krycí jednonásobný syntetický standardní nátěr zámečnických konstrukcí</t>
  </si>
  <si>
    <t>1498361255</t>
  </si>
  <si>
    <t>784</t>
  </si>
  <si>
    <t>Dokončovací práce - malby a tapety</t>
  </si>
  <si>
    <t>155</t>
  </si>
  <si>
    <t>784111003</t>
  </si>
  <si>
    <t>Oprášení (ometení ) podkladu v místnostech výšky do 5,00 m</t>
  </si>
  <si>
    <t>-1878518461</t>
  </si>
  <si>
    <t>154</t>
  </si>
  <si>
    <t>784111013</t>
  </si>
  <si>
    <t>Obroušení podkladu omítnutého v místnostech výšky do 5,00 m</t>
  </si>
  <si>
    <t>-975294383</t>
  </si>
  <si>
    <t>153</t>
  </si>
  <si>
    <t>784121003</t>
  </si>
  <si>
    <t>Oškrabání malby v mísnostech výšky do 5,00 m</t>
  </si>
  <si>
    <t>-1951225780</t>
  </si>
  <si>
    <t>289</t>
  </si>
  <si>
    <t>784181103</t>
  </si>
  <si>
    <t>Základní akrylátová jednonásobná penetrace podkladu v místnostech výšky do 5,00m</t>
  </si>
  <si>
    <t>690375469</t>
  </si>
  <si>
    <t>288</t>
  </si>
  <si>
    <t>784221103</t>
  </si>
  <si>
    <t>Dvojnásobné bílé malby  ze směsí za sucha dobře otěruvzdorných v místnostech do 5,00 m</t>
  </si>
  <si>
    <t>-1555781956</t>
  </si>
  <si>
    <t>VRN</t>
  </si>
  <si>
    <t>Vedlejší rozpočtové náklady</t>
  </si>
  <si>
    <t>324</t>
  </si>
  <si>
    <t>030001000</t>
  </si>
  <si>
    <t>Zařízení staveniště</t>
  </si>
  <si>
    <t>%</t>
  </si>
  <si>
    <t>1024</t>
  </si>
  <si>
    <t>927232838</t>
  </si>
  <si>
    <t>02 - ZTI</t>
  </si>
  <si>
    <t>PSV - PSV</t>
  </si>
  <si>
    <t xml:space="preserve">    721 - Zdravotechnika - vnitřní kanalizace</t>
  </si>
  <si>
    <t xml:space="preserve">    722 - Zdravotechnika - vnitřní vodovod</t>
  </si>
  <si>
    <t xml:space="preserve">    726 - Zdravotechnika - předstěnové instalace</t>
  </si>
  <si>
    <t xml:space="preserve">    727 - Zdravotechnika - požární ochrana</t>
  </si>
  <si>
    <t>OST - OST</t>
  </si>
  <si>
    <t xml:space="preserve">    O01 - HZS</t>
  </si>
  <si>
    <t>713463211</t>
  </si>
  <si>
    <t>Montáž izolace tepelné potrubí potrubními pouzdry s Al fólií staženými Al páskou 1x D do 50 mm</t>
  </si>
  <si>
    <t>-298840240</t>
  </si>
  <si>
    <t>63154571</t>
  </si>
  <si>
    <t>pouzdro izolační potrubní s jednostrannou Al fólií max. 250/100 °C 28/40 mm</t>
  </si>
  <si>
    <t>-354124023</t>
  </si>
  <si>
    <t>63154572</t>
  </si>
  <si>
    <t>pouzdro izolační potrubní s jednostrannou Al fólií max. 250/100 °C 35/40 mm</t>
  </si>
  <si>
    <t>-2041395299</t>
  </si>
  <si>
    <t>63154573</t>
  </si>
  <si>
    <t>pouzdro izolační potrubní s jednostrannou Al fólií max. 250/100 °C 42/40 mm</t>
  </si>
  <si>
    <t>1833947228</t>
  </si>
  <si>
    <t>63154574</t>
  </si>
  <si>
    <t>pouzdro izolační potrubní s jednostrannou Al fólií max. 250/100 °C 49/40 mm</t>
  </si>
  <si>
    <t>-414631268</t>
  </si>
  <si>
    <t>998713202</t>
  </si>
  <si>
    <t>Přesun hmot procentní pro izolace tepelné v objektech v do 12 m</t>
  </si>
  <si>
    <t>1026600412</t>
  </si>
  <si>
    <t>721</t>
  </si>
  <si>
    <t>Zdravotechnika - vnitřní kanalizace</t>
  </si>
  <si>
    <t>721170972</t>
  </si>
  <si>
    <t>Potrubí z PVC krácení trub DN 50</t>
  </si>
  <si>
    <t>-1061596774</t>
  </si>
  <si>
    <t>721170973</t>
  </si>
  <si>
    <t>Potrubí z PVC krácení trub DN 70</t>
  </si>
  <si>
    <t>-1993309091</t>
  </si>
  <si>
    <t>721170975</t>
  </si>
  <si>
    <t>Potrubí z PVC krácení trub DN 125</t>
  </si>
  <si>
    <t>-1789920805</t>
  </si>
  <si>
    <t>721171913</t>
  </si>
  <si>
    <t>Potrubí z PP propojení potrubí DN 50</t>
  </si>
  <si>
    <t>-540460824</t>
  </si>
  <si>
    <t>721171914</t>
  </si>
  <si>
    <t>Potrubí z PP propojení potrubí DN 75</t>
  </si>
  <si>
    <t>-1663352324</t>
  </si>
  <si>
    <t>12</t>
  </si>
  <si>
    <t>721171915</t>
  </si>
  <si>
    <t>Potrubí z PP propojení potrubí DN 110</t>
  </si>
  <si>
    <t>1660742009</t>
  </si>
  <si>
    <t>721173401</t>
  </si>
  <si>
    <t>Potrubí kanalizační z PVC SN 4 svodné DN 110</t>
  </si>
  <si>
    <t>1625215277</t>
  </si>
  <si>
    <t>721173402</t>
  </si>
  <si>
    <t>Potrubí kanalizační z PVC SN 4 svodné DN 125</t>
  </si>
  <si>
    <t>-1904740616</t>
  </si>
  <si>
    <t>721173403</t>
  </si>
  <si>
    <t>Potrubí kanalizační z PVC SN 4 svodné DN 160</t>
  </si>
  <si>
    <t>-515376189</t>
  </si>
  <si>
    <t>721174042</t>
  </si>
  <si>
    <t>Potrubí kanalizační z PP připojovací DN 40</t>
  </si>
  <si>
    <t>477577426</t>
  </si>
  <si>
    <t>721174043</t>
  </si>
  <si>
    <t>Potrubí kanalizační z PP připojovací DN 50</t>
  </si>
  <si>
    <t>-2127250514</t>
  </si>
  <si>
    <t>721174044</t>
  </si>
  <si>
    <t>Potrubí kanalizační z PP připojovací DN 70</t>
  </si>
  <si>
    <t>-680411259</t>
  </si>
  <si>
    <t>721174045</t>
  </si>
  <si>
    <t>Potrubí kanalizační z PP připojovací DN 100</t>
  </si>
  <si>
    <t>-749876870</t>
  </si>
  <si>
    <t>721175111</t>
  </si>
  <si>
    <t>Potrubí kanalizační z PP odpadní zvuk tlumící vícevrstvé DN 75</t>
  </si>
  <si>
    <t>-580035150</t>
  </si>
  <si>
    <t>721175112</t>
  </si>
  <si>
    <t>Potrubí kanalizační z PP odpadní zvuk tlumící vícevrstvé DN 110</t>
  </si>
  <si>
    <t>1119672720</t>
  </si>
  <si>
    <t>721194104</t>
  </si>
  <si>
    <t>Vyvedení a upevnění odpadních výpustek DN 40</t>
  </si>
  <si>
    <t>-847465026</t>
  </si>
  <si>
    <t>721194105</t>
  </si>
  <si>
    <t>Vyvedení a upevnění odpadních výpustek DN 50</t>
  </si>
  <si>
    <t>1297220159</t>
  </si>
  <si>
    <t>721194109</t>
  </si>
  <si>
    <t>Vyvedení a upevnění odpadních výpustek DN 100</t>
  </si>
  <si>
    <t>833056479</t>
  </si>
  <si>
    <t>551618410R02</t>
  </si>
  <si>
    <t xml:space="preserve">podomítková vodní zápachová uzávěrka s hygienickým adaptérem DN 32 pro kondenzát s kuličkou D+M </t>
  </si>
  <si>
    <t>1990974870</t>
  </si>
  <si>
    <t>551618410R03</t>
  </si>
  <si>
    <t xml:space="preserve">umyvadlová zápachová uzávěrka podomítková DN 40  D+M </t>
  </si>
  <si>
    <t>-1196399068</t>
  </si>
  <si>
    <t>721226513R01</t>
  </si>
  <si>
    <t xml:space="preserve">Zápachová uzávěrka podomítková pro pračku a myčku DN 40/50 s přípojem vody </t>
  </si>
  <si>
    <t>2123332561</t>
  </si>
  <si>
    <t>721273153</t>
  </si>
  <si>
    <t>Hlavice ventilační polypropylen PP DN 110</t>
  </si>
  <si>
    <t>285535125</t>
  </si>
  <si>
    <t>721290111</t>
  </si>
  <si>
    <t>Zkouška těsnosti potrubí kanalizace vodou do DN 125</t>
  </si>
  <si>
    <t>974303325</t>
  </si>
  <si>
    <t>721290112</t>
  </si>
  <si>
    <t>Zkouška těsnosti potrubí kanalizace vodou do DN 200</t>
  </si>
  <si>
    <t>-1837946309</t>
  </si>
  <si>
    <t>721290123</t>
  </si>
  <si>
    <t>Zkouška těsnosti potrubí kanalizace kouřem do DN 300</t>
  </si>
  <si>
    <t>-671697783</t>
  </si>
  <si>
    <t>998721202</t>
  </si>
  <si>
    <t>Přesun hmot procentní pro vnitřní kanalizace v objektech v do 12 m</t>
  </si>
  <si>
    <t>-1036212700</t>
  </si>
  <si>
    <t>722</t>
  </si>
  <si>
    <t>Zdravotechnika - vnitřní vodovod</t>
  </si>
  <si>
    <t>722130234</t>
  </si>
  <si>
    <t>Potrubí vodovodní ocelové závitové pozinkované svařované běžné DN 32</t>
  </si>
  <si>
    <t>2001559864</t>
  </si>
  <si>
    <t>722130235</t>
  </si>
  <si>
    <t>Potrubí vodovodní ocelové závitové pozinkované svařované běžné DN 40</t>
  </si>
  <si>
    <t>-28345408</t>
  </si>
  <si>
    <t>722130236</t>
  </si>
  <si>
    <t>Potrubí vodovodní ocelové závitové pozinkované svařované běžné DN 50</t>
  </si>
  <si>
    <t>-707735637</t>
  </si>
  <si>
    <t>722130916</t>
  </si>
  <si>
    <t>Potrubí pozinkované závitové přeřezání ocelové trubky do DN 50</t>
  </si>
  <si>
    <t>-2043874158</t>
  </si>
  <si>
    <t>722131935</t>
  </si>
  <si>
    <t>Potrubí pozinkované závitové propojení potrubí DN 40</t>
  </si>
  <si>
    <t>-806056653</t>
  </si>
  <si>
    <t>722131936</t>
  </si>
  <si>
    <t>Potrubí pozinkované závitové propojení potrubí DN 50</t>
  </si>
  <si>
    <t>845826498</t>
  </si>
  <si>
    <t>39</t>
  </si>
  <si>
    <t>722173914</t>
  </si>
  <si>
    <t>Potrubí plastové spoje svar polyfuze D do 32 mm</t>
  </si>
  <si>
    <t>-688592033</t>
  </si>
  <si>
    <t>722173916</t>
  </si>
  <si>
    <t>Potrubí plastové spoje svar polyfuze D do 50 mm</t>
  </si>
  <si>
    <t>-1195010517</t>
  </si>
  <si>
    <t>722173917</t>
  </si>
  <si>
    <t>Potrubí plastové spoje svar polyfuze D do 63 mm</t>
  </si>
  <si>
    <t>-1936735520</t>
  </si>
  <si>
    <t>722174022R01</t>
  </si>
  <si>
    <t>Potrubí vodovodní plastové PPR svar polyfuze PN 22 D 20 x 2,8 mm</t>
  </si>
  <si>
    <t>761955520</t>
  </si>
  <si>
    <t>722174023R01</t>
  </si>
  <si>
    <t>Potrubí vodovodní plastové PPR svar polyfuze PN 22 D 25 x 3,6 mm</t>
  </si>
  <si>
    <t>-832868662</t>
  </si>
  <si>
    <t>44</t>
  </si>
  <si>
    <t>722174024R01</t>
  </si>
  <si>
    <t>Potrubí vodovodní plastové PPR svar polyfuze PN 22 D 32 x3,6 mm</t>
  </si>
  <si>
    <t>1806249495</t>
  </si>
  <si>
    <t>722174025R01</t>
  </si>
  <si>
    <t>Potrubí vodovodní plastové PPR svar polyfuze PN 22 D 40 x4,5 mm</t>
  </si>
  <si>
    <t>1915864210</t>
  </si>
  <si>
    <t>722174026R01</t>
  </si>
  <si>
    <t>Potrubí vodovodní plastové PPR svar polyfuze PN 22 D 50 x 5,6 mm</t>
  </si>
  <si>
    <t>1472729817</t>
  </si>
  <si>
    <t>47</t>
  </si>
  <si>
    <t>722174027R01</t>
  </si>
  <si>
    <t xml:space="preserve">Potrubí vodovodní plastové PPR svar polyfuze PN 22 D 63 x 7,1 mm </t>
  </si>
  <si>
    <t>350913833</t>
  </si>
  <si>
    <t>PC22</t>
  </si>
  <si>
    <t>Uchycení ležatého potrubí - kovová doplňková konstukce pro upevnění uložení potrubí D+M</t>
  </si>
  <si>
    <t>soubo</t>
  </si>
  <si>
    <t>-877940109</t>
  </si>
  <si>
    <t>49</t>
  </si>
  <si>
    <t>722182012</t>
  </si>
  <si>
    <t>Podpůrný žlab pro potrubí D 25</t>
  </si>
  <si>
    <t>-72637986</t>
  </si>
  <si>
    <t>722182013</t>
  </si>
  <si>
    <t>Podpůrný žlab pro potrubí D 32</t>
  </si>
  <si>
    <t>1418294499</t>
  </si>
  <si>
    <t>51</t>
  </si>
  <si>
    <t>722182014</t>
  </si>
  <si>
    <t>Podpůrný žlab pro potrubí D 40</t>
  </si>
  <si>
    <t>-25223278</t>
  </si>
  <si>
    <t>52</t>
  </si>
  <si>
    <t>722182015</t>
  </si>
  <si>
    <t>Podpůrný žlab pro potrubí D 50</t>
  </si>
  <si>
    <t>309028891</t>
  </si>
  <si>
    <t>53</t>
  </si>
  <si>
    <t>722182016</t>
  </si>
  <si>
    <t>Podpůrný žlab pro potrubí D 63</t>
  </si>
  <si>
    <t>-1397714207</t>
  </si>
  <si>
    <t>54</t>
  </si>
  <si>
    <t>722181221</t>
  </si>
  <si>
    <t>Ochrana vodovodního potrubí přilepenými termoizolačními trubicemi z PE tl do 9 mm DN do 22 mm</t>
  </si>
  <si>
    <t>1674874271</t>
  </si>
  <si>
    <t>55</t>
  </si>
  <si>
    <t>722181222</t>
  </si>
  <si>
    <t>Ochrana vodovodního potrubí přilepenými termoizolačními trubicemi z PE tl do 9 mm DN do 45 mm</t>
  </si>
  <si>
    <t>1706503505</t>
  </si>
  <si>
    <t>56</t>
  </si>
  <si>
    <t>722181223</t>
  </si>
  <si>
    <t>Ochrana vodovodního potrubí přilepenými termoizolačními trubicemi z PE tl do 9 mm DN do 63 mm</t>
  </si>
  <si>
    <t>221945354</t>
  </si>
  <si>
    <t>57</t>
  </si>
  <si>
    <t>722181232</t>
  </si>
  <si>
    <t>Ochrana vodovodního potrubí přilepenými termoizolačními trubicemi z PE tl do 13 mm DN do 45 mm</t>
  </si>
  <si>
    <t>327234947</t>
  </si>
  <si>
    <t>58</t>
  </si>
  <si>
    <t>722190401</t>
  </si>
  <si>
    <t>Vyvedení a upevnění výpustku do DN 25</t>
  </si>
  <si>
    <t>373269363</t>
  </si>
  <si>
    <t>59</t>
  </si>
  <si>
    <t>722190901</t>
  </si>
  <si>
    <t>Uzavření nebo otevření vodovodního potrubí při opravách</t>
  </si>
  <si>
    <t>1278171396</t>
  </si>
  <si>
    <t>722220111</t>
  </si>
  <si>
    <t>Nástěnka pro výtokový ventil G 1/2 s jedním závitem</t>
  </si>
  <si>
    <t>-719970964</t>
  </si>
  <si>
    <t>722220231</t>
  </si>
  <si>
    <t>Přechodka dGK PPR PN 20 D 20 x G 1/2 s kovovým vnitřním závitem</t>
  </si>
  <si>
    <t>369290297</t>
  </si>
  <si>
    <t>722220232</t>
  </si>
  <si>
    <t>Přechodka dGK PPR PN 20 D 25 x G 3/4 s kovovým vnitřním závitem</t>
  </si>
  <si>
    <t>1388740873</t>
  </si>
  <si>
    <t>722220233</t>
  </si>
  <si>
    <t>Přechodka dGK PPR PN 20 D 32 x G 1 s kovovým vnitřním závitem</t>
  </si>
  <si>
    <t>-457062196</t>
  </si>
  <si>
    <t>722220235</t>
  </si>
  <si>
    <t>Přechodka dGK PPR PN 20 D 50 x G 6/4 s kovovým vnitřním závitem</t>
  </si>
  <si>
    <t>767105235</t>
  </si>
  <si>
    <t>722220236</t>
  </si>
  <si>
    <t>Přechodka dGK PPR PN 20 D 63 x G 2 s kovovým vnitřním závitem</t>
  </si>
  <si>
    <t>1050133230</t>
  </si>
  <si>
    <t>722224115</t>
  </si>
  <si>
    <t>Kohout plnicí nebo vypouštěcí G 1/2 PN 10 s jedním závitem</t>
  </si>
  <si>
    <t>-2000665521</t>
  </si>
  <si>
    <t>722230103</t>
  </si>
  <si>
    <t>Ventil přímý G 1 se dvěma závity</t>
  </si>
  <si>
    <t>-1628313276</t>
  </si>
  <si>
    <t>722230105</t>
  </si>
  <si>
    <t>Ventil přímý G 6/4 se dvěma závity</t>
  </si>
  <si>
    <t>-1635537549</t>
  </si>
  <si>
    <t>722230106</t>
  </si>
  <si>
    <t>Ventil přímý G 2 se dvěma závity</t>
  </si>
  <si>
    <t>1590514921</t>
  </si>
  <si>
    <t>722230111</t>
  </si>
  <si>
    <t>Ventil přímý G 1/2 s odvodněním a dvěma závity</t>
  </si>
  <si>
    <t>-2085401120</t>
  </si>
  <si>
    <t>722230112</t>
  </si>
  <si>
    <t>Ventil přímý G 3/4 s odvodněním a dvěma závity</t>
  </si>
  <si>
    <t>686234424</t>
  </si>
  <si>
    <t>722230113</t>
  </si>
  <si>
    <t>Ventil přímý G 1 s odvodněním a dvěma závity</t>
  </si>
  <si>
    <t>1622071710</t>
  </si>
  <si>
    <t>722230115</t>
  </si>
  <si>
    <t>Ventil přímý G 6/4 s odvodněním a dvěma závity</t>
  </si>
  <si>
    <t>-12431348</t>
  </si>
  <si>
    <t>722230116</t>
  </si>
  <si>
    <t>Ventil přímý G 2 s odvodněním a dvěma závity</t>
  </si>
  <si>
    <t>1693580720</t>
  </si>
  <si>
    <t>722231072</t>
  </si>
  <si>
    <t>Ventil zpětný mosazný G 1/2 PN 10 do 110°C se dvěma závity</t>
  </si>
  <si>
    <t>-283683548</t>
  </si>
  <si>
    <t>722231073</t>
  </si>
  <si>
    <t>Ventil zpětný mosazný G 3/4 PN 10 do 110°C se dvěma závity</t>
  </si>
  <si>
    <t>-598429365</t>
  </si>
  <si>
    <t>722231076</t>
  </si>
  <si>
    <t>Ventil zpětný mosazný G 6/4 PN 10 do 110°C se dvěma závity</t>
  </si>
  <si>
    <t>1078820196</t>
  </si>
  <si>
    <t>722232171</t>
  </si>
  <si>
    <t>Kohout kulový rohový G 1/2 PN 42 do 185°C plnoprůtokový s vnějším a vnitřním závitem</t>
  </si>
  <si>
    <t>-684739326</t>
  </si>
  <si>
    <t>722234263</t>
  </si>
  <si>
    <t>Filtr mosazný G 1/2 PN 16 do 120°C s 2x vnitřním závitem</t>
  </si>
  <si>
    <t>-54306838</t>
  </si>
  <si>
    <t>722234264</t>
  </si>
  <si>
    <t>Filtr mosazný G 3/4 PN 16 do 120°C s 2x vnitřním závitem</t>
  </si>
  <si>
    <t>1593133675</t>
  </si>
  <si>
    <t>722239101</t>
  </si>
  <si>
    <t>Montáž armatur vodovodních se dvěma závity G 1/2</t>
  </si>
  <si>
    <t>-427936340</t>
  </si>
  <si>
    <t>PC107</t>
  </si>
  <si>
    <t>Vyvaž. ventil TA STAD DN 15</t>
  </si>
  <si>
    <t>759054013</t>
  </si>
  <si>
    <t>PC1071</t>
  </si>
  <si>
    <t>Vyvaž. ventil TA STAD DN 15 s vyp.</t>
  </si>
  <si>
    <t>-428521375</t>
  </si>
  <si>
    <t>722250133</t>
  </si>
  <si>
    <t>Hydrantový systém s tvarově stálou hadicí D 25 x 30 m celoplechový</t>
  </si>
  <si>
    <t>87692710</t>
  </si>
  <si>
    <t>722262302R01</t>
  </si>
  <si>
    <t>Vodoměr závitový vícevtokový suchoběžný do 40°C G 1 x 260 mm Qn 6 m3/h horizontální</t>
  </si>
  <si>
    <t>-373348899</t>
  </si>
  <si>
    <t>722263214R01</t>
  </si>
  <si>
    <t>Patní měřič TeV osazený šroubovým nerezovým výměníkem 3kW DN 25 6m3/hod, trvalý chod čerpadla D+M</t>
  </si>
  <si>
    <t>-748298673</t>
  </si>
  <si>
    <t>722290226</t>
  </si>
  <si>
    <t>Zkouška těsnosti vodovodního potrubí závitového do DN 50</t>
  </si>
  <si>
    <t>1664524142</t>
  </si>
  <si>
    <t>722290234</t>
  </si>
  <si>
    <t>Proplach a dezinfekce vodovodního potrubí do DN 80</t>
  </si>
  <si>
    <t>-1813451185</t>
  </si>
  <si>
    <t>998722202</t>
  </si>
  <si>
    <t>Přesun hmot procentní pro vnitřní vodovod v objektech v do 12 m</t>
  </si>
  <si>
    <t>-2042916992</t>
  </si>
  <si>
    <t>725112022</t>
  </si>
  <si>
    <t>Klozet keramický závěsný na nosné stěny s hlubokým splachováním odpad vodorovný</t>
  </si>
  <si>
    <t>695891074</t>
  </si>
  <si>
    <t>725119125</t>
  </si>
  <si>
    <t>Montáž klozetových mís závěsných na nosné stěny</t>
  </si>
  <si>
    <t>439119940</t>
  </si>
  <si>
    <t>642360510R01</t>
  </si>
  <si>
    <t>klozet keramický závěsný hluboké splachování handicap bílý vč. pneumat.odd. splachování a desky</t>
  </si>
  <si>
    <t>-1168050671</t>
  </si>
  <si>
    <t>55167394</t>
  </si>
  <si>
    <t>sedátko klozetové duroplastové bílé antibakteriální</t>
  </si>
  <si>
    <t>-196330874</t>
  </si>
  <si>
    <t>725121525</t>
  </si>
  <si>
    <t>Pisoárový záchodek automatický s radarovým senzorem</t>
  </si>
  <si>
    <t>-1243385695</t>
  </si>
  <si>
    <t>725211603</t>
  </si>
  <si>
    <t>Umyvadlo keramické připevněné na stěnu šrouby bílé bez krytu na sifon 600 mm</t>
  </si>
  <si>
    <t>-122667335</t>
  </si>
  <si>
    <t>64211009</t>
  </si>
  <si>
    <t>kryt sifonu keramický bílý 210x285x345 mm</t>
  </si>
  <si>
    <t>-53466239</t>
  </si>
  <si>
    <t>725211681</t>
  </si>
  <si>
    <t>Umyvadlo keramické zdravotní připevněné na stěnu šrouby bílé 640 mm</t>
  </si>
  <si>
    <t>-1006775815</t>
  </si>
  <si>
    <t>725241112</t>
  </si>
  <si>
    <t>Vanička sprchová akrylátová čtvercová 900x900 mm</t>
  </si>
  <si>
    <t>-338211637</t>
  </si>
  <si>
    <t>100</t>
  </si>
  <si>
    <t>725244906</t>
  </si>
  <si>
    <t>Montáž zástěny sprchové do niky</t>
  </si>
  <si>
    <t>1968055841</t>
  </si>
  <si>
    <t>55484335</t>
  </si>
  <si>
    <t>kout sprchový do niky posuvné dveře třídílné 900x1900mm</t>
  </si>
  <si>
    <t>1451059682</t>
  </si>
  <si>
    <t>725339111</t>
  </si>
  <si>
    <t>Montáž výlevky</t>
  </si>
  <si>
    <t>-645197613</t>
  </si>
  <si>
    <t>64271101R01</t>
  </si>
  <si>
    <t>výlevka keramická bílá závěsná s plastovou mřížkou</t>
  </si>
  <si>
    <t>29585118</t>
  </si>
  <si>
    <t>725813112</t>
  </si>
  <si>
    <t>Ventil rohový pračkový G 3/4</t>
  </si>
  <si>
    <t>-1605712166</t>
  </si>
  <si>
    <t>725821312</t>
  </si>
  <si>
    <t>Baterie dřezová nástěnná páková s otáčivým kulatým ústím a délkou ramínka 300 mm</t>
  </si>
  <si>
    <t>-2070529087</t>
  </si>
  <si>
    <t>107</t>
  </si>
  <si>
    <t>725822611</t>
  </si>
  <si>
    <t>Baterie umyvadlová stojánková páková bez výpusti</t>
  </si>
  <si>
    <t>-5291569</t>
  </si>
  <si>
    <t>725841311</t>
  </si>
  <si>
    <t>Baterie sprchová nástěnná pákové</t>
  </si>
  <si>
    <t>-286208117</t>
  </si>
  <si>
    <t>725980123</t>
  </si>
  <si>
    <t>Dvířka 30/30</t>
  </si>
  <si>
    <t>-1510014322</t>
  </si>
  <si>
    <t>PC2582</t>
  </si>
  <si>
    <t>Dvířka do SDK podhledu 30/30 mm požární D+M</t>
  </si>
  <si>
    <t>1879446480</t>
  </si>
  <si>
    <t>111</t>
  </si>
  <si>
    <t>998725202</t>
  </si>
  <si>
    <t>Přesun hmot procentní pro zařizovací předměty v objektech v do 12 m</t>
  </si>
  <si>
    <t>-612404744</t>
  </si>
  <si>
    <t>726</t>
  </si>
  <si>
    <t>Zdravotechnika - předstěnové instalace</t>
  </si>
  <si>
    <t>726131001</t>
  </si>
  <si>
    <t>Instalační předstěna - umyvadlo do v 1120 mm se stojánkovou baterií do lehkých stěn s kovovou kcí</t>
  </si>
  <si>
    <t>147065263</t>
  </si>
  <si>
    <t>726131021</t>
  </si>
  <si>
    <t>Instalační předstěna - pisoár v 1300 mm do lehkých stěn s kovovou kcí</t>
  </si>
  <si>
    <t>-974079401</t>
  </si>
  <si>
    <t>726131041</t>
  </si>
  <si>
    <t>Instalační předstěna - klozet závěsný v 1120 mm s ovládáním zepředu do lehkých stěn s kovovou kcí</t>
  </si>
  <si>
    <t>-1545570725</t>
  </si>
  <si>
    <t>726131041R01</t>
  </si>
  <si>
    <t xml:space="preserve">Instalační předstěna - výlevka závěsná v 1460 mm s ovládáním zepředu do lehkých stěn s kovovou kcí </t>
  </si>
  <si>
    <t>-572103557</t>
  </si>
  <si>
    <t>726131043</t>
  </si>
  <si>
    <t>Instalační předstěna - klozet závěsný v 1120 mm s ovládáním zepředu pro postižené do stěn s kov kcí</t>
  </si>
  <si>
    <t>-1098566080</t>
  </si>
  <si>
    <t>998726212</t>
  </si>
  <si>
    <t>Přesun hmot procentní pro instalační prefabrikáty v objektech v do 12 m</t>
  </si>
  <si>
    <t>-1856593395</t>
  </si>
  <si>
    <t>727</t>
  </si>
  <si>
    <t>Zdravotechnika - požární ochrana</t>
  </si>
  <si>
    <t>727111342R01</t>
  </si>
  <si>
    <t>Prostup potrubí D 25 mm stěnou  včetně dodatečné izolace požární odolnost EI 180 vč. idnetifikačního štítku</t>
  </si>
  <si>
    <t>1533269863</t>
  </si>
  <si>
    <t>119</t>
  </si>
  <si>
    <t>727111344R01</t>
  </si>
  <si>
    <t>Prostup potrubí D 33 mm stěnou  včetně dodatečné izolace požární odolnost EI 180 vč. idnetifikačního štítku</t>
  </si>
  <si>
    <t>143829654</t>
  </si>
  <si>
    <t>727111346R01</t>
  </si>
  <si>
    <t>Prostup potrubí D 54 mm stěnou včetně dodatečné izolace požární odolnost EI 180 vč. idnetifikačního štítku</t>
  </si>
  <si>
    <t>880824961</t>
  </si>
  <si>
    <t>727121107R01</t>
  </si>
  <si>
    <t>Protipožární manžeta D 110 mm z jedné strany dělící konstrukce požární odolnost EI 90 vč. identifikačního štítku</t>
  </si>
  <si>
    <t>-1653759984</t>
  </si>
  <si>
    <t>OST</t>
  </si>
  <si>
    <t>O01</t>
  </si>
  <si>
    <t>HZS</t>
  </si>
  <si>
    <t>0001</t>
  </si>
  <si>
    <t>Vyvážení systému TeV vyvažovacím přístrojem</t>
  </si>
  <si>
    <t>512</t>
  </si>
  <si>
    <t>864500809</t>
  </si>
  <si>
    <t>0002</t>
  </si>
  <si>
    <t>Bakteriologický rozbor vody včetně dokladu o nezávadnosti</t>
  </si>
  <si>
    <t>1473266920</t>
  </si>
  <si>
    <t>0003</t>
  </si>
  <si>
    <t>Demontáže ZTI a potrubí plynu pro bývalou kuchyň</t>
  </si>
  <si>
    <t>1665225351</t>
  </si>
  <si>
    <t>0004</t>
  </si>
  <si>
    <t>Zaslepení nevyužitých potrubí a přepojení stávajících potrubí vody</t>
  </si>
  <si>
    <t>415129593</t>
  </si>
  <si>
    <t>0005</t>
  </si>
  <si>
    <t>Úprava potrubí u napojení na stávající kanalizaci</t>
  </si>
  <si>
    <t>1041789967</t>
  </si>
  <si>
    <t>03 - ÚT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</si>
  <si>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</si>
  <si>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</si>
  <si>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</si>
  <si>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</si>
  <si>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OST - Ostatní</t>
  </si>
  <si>
    <t>713463131</t>
  </si>
  <si>
    <t>Montáž izolace tepelné potrubí potrubními pouzdry bez úpravy slepenými 1x tl izolace do 25 mm</t>
  </si>
  <si>
    <t>28377096</t>
  </si>
  <si>
    <t>izolace potrubí návleková z pěněného polyethylenu 15 x 25 mm</t>
  </si>
  <si>
    <t>28377106</t>
  </si>
  <si>
    <t>izolace potrubí návleková z pěněného polyethylenu 18 x 25 mm</t>
  </si>
  <si>
    <t>283770460</t>
  </si>
  <si>
    <t>izolace potrubí návleková z pěněného polyethylenu 22 x 25 mm</t>
  </si>
  <si>
    <t>283770490</t>
  </si>
  <si>
    <t>izolace potrubí návleková z pěněného polyethylenu 28 x 25 mm</t>
  </si>
  <si>
    <t>283770560</t>
  </si>
  <si>
    <t>izolace potrubí návleková z pěněného polyethylenu 35 x 25 mm</t>
  </si>
  <si>
    <t>283771300</t>
  </si>
  <si>
    <t>spona na návlekovou izolaci</t>
  </si>
  <si>
    <t>283771350</t>
  </si>
  <si>
    <t>páska samolepící na návlekovou izolaci po 20 m</t>
  </si>
  <si>
    <t>732</t>
  </si>
  <si>
    <t>Ústřední vytápění - strojovny</t>
  </si>
  <si>
    <t>732199100</t>
  </si>
  <si>
    <t>Montáž a dodávka orientačních štítků</t>
  </si>
  <si>
    <t>732XS01</t>
  </si>
  <si>
    <t>Oběhové čerpadlo DN25 - 60kPa s elektronickou regulací otáček - Qel = 10-85W / 230V - PN 10 / 110 °C</t>
  </si>
  <si>
    <t>733</t>
  </si>
  <si>
    <t>Ústřední vytápění - rozvodné potrubí</t>
  </si>
  <si>
    <t>733222102</t>
  </si>
  <si>
    <t>Potrubí měděné polotvrdé spojované měkkým pájením D 15x1</t>
  </si>
  <si>
    <t>733222103</t>
  </si>
  <si>
    <t>Potrubí měděné polotvrdé spojované měkkým pájením D 18x1</t>
  </si>
  <si>
    <t>733222104</t>
  </si>
  <si>
    <t>Potrubí měděné polotvrdé spojované měkkým pájením D 22x1</t>
  </si>
  <si>
    <t>733222105</t>
  </si>
  <si>
    <t>Potrubí měděné polotvrdé spojované měkkým pájením D 28x1,5</t>
  </si>
  <si>
    <t>733222106</t>
  </si>
  <si>
    <t>Potrubí měděné polotvrdé spojované měkkým pájením D 35x1,5</t>
  </si>
  <si>
    <t>733224222</t>
  </si>
  <si>
    <t>Příplatek k potrubí měděnému za zhotovení přípojky z trubek měděných D 15x1</t>
  </si>
  <si>
    <t>733224225</t>
  </si>
  <si>
    <t>Příplatek k potrubí měděnému za zhotovení přípojky z trubek měděných D 28x1,5</t>
  </si>
  <si>
    <t>733224226</t>
  </si>
  <si>
    <t>Příplatek k potrubí měděnému za zhotovení přípojky z trubek měděných D 35x1,5</t>
  </si>
  <si>
    <t>733291101</t>
  </si>
  <si>
    <t>Zkouška těsnosti potrubí měděné do D 35x1,5</t>
  </si>
  <si>
    <t>733PX01</t>
  </si>
  <si>
    <t>Topná, provozní a dilatační zkoužka</t>
  </si>
  <si>
    <t>h</t>
  </si>
  <si>
    <t>733PX02</t>
  </si>
  <si>
    <t>Stavební přípomoci, vrtání, sádrování, sekání, ostatní pomocné práce</t>
  </si>
  <si>
    <t>733PX03</t>
  </si>
  <si>
    <t>Protipožární pěna těsnění prostupů požárních dělících konstrukcí</t>
  </si>
  <si>
    <t>734</t>
  </si>
  <si>
    <t>Ústřední vytápění - armatury</t>
  </si>
  <si>
    <t>734211120</t>
  </si>
  <si>
    <t>Ventil závitový odvzdušňovací G 1/2 PN 14 do 120°C automatický</t>
  </si>
  <si>
    <t>734242412</t>
  </si>
  <si>
    <t>Ventil závitový zpětný přímý G 1/2 PN 16 do 110°C</t>
  </si>
  <si>
    <t>734242415</t>
  </si>
  <si>
    <t>Ventil závitový zpětný přímý G 5/4 PN 16 do 110°C</t>
  </si>
  <si>
    <t>734291123</t>
  </si>
  <si>
    <t>Kohout plnící a vypouštěcí G 1/2 PN 10 do 110°C závitový</t>
  </si>
  <si>
    <t>734291245</t>
  </si>
  <si>
    <t>Filtr závitový přímý G 1 1/4 PN 16 do 130°C s vnitřními závity</t>
  </si>
  <si>
    <t>734292775</t>
  </si>
  <si>
    <t>Kohout kulový přímý G 1 1/4 PN 42 do 185°C plnoprůtokový s koulí vnitřní závit</t>
  </si>
  <si>
    <t>734295022</t>
  </si>
  <si>
    <t>Směšovací armatura závitová trojcestná DN 32 - kvs = 6,3 s pohonem</t>
  </si>
  <si>
    <t>734411127</t>
  </si>
  <si>
    <t>Teploměr technický s pevným stonkem a jímkou zadní připojení průměr 100 mm délky 100 mm - 0°C - 110°C</t>
  </si>
  <si>
    <t>734421112.1</t>
  </si>
  <si>
    <t>Tlakoměr s pevným stonkem a zpětnou klapkou tlak 0-16 bar průměr 100 mm zadní připojení</t>
  </si>
  <si>
    <t>734VVX101</t>
  </si>
  <si>
    <t>vyvažovací ventil uzavírací s přednastavením měřící vsuvky pro měření tlaku, průtoku a teploty bez vypouštěním 5/4"</t>
  </si>
  <si>
    <t>734OSX01</t>
  </si>
  <si>
    <t>příslušenství armatur, ostatní a topenářská šroubení</t>
  </si>
  <si>
    <t>734OTX01</t>
  </si>
  <si>
    <t>Termostatická hlavice otopných těles se zajištěním proti zcizení pomocí bezpečnostního kroužku s regulačním rozsahem 6°C - 28°C</t>
  </si>
  <si>
    <t>734OTX02</t>
  </si>
  <si>
    <t>H šroubení uzavírací s integrovaným automatickým omezovačem průtoku 10 - 150 l/h, bez vypouštění pro otopná tělesa se spodním připojením a ventilovou vložkou 1/2" rohové</t>
  </si>
  <si>
    <t>734OTX03</t>
  </si>
  <si>
    <t>Termostatický ventil pro otopná tělesa bez ventilové vložky dvoubodový, připojovací rozteč 50mm, 1/2" rohový s přednastavením, integrovaný automatický omezovač průtoku 10 - 150 l/h</t>
  </si>
  <si>
    <t>734OTX04</t>
  </si>
  <si>
    <t>Svěrné šroubení pro měděné trubky Cu 15*1</t>
  </si>
  <si>
    <t>734ARX0201</t>
  </si>
  <si>
    <t>Omezovač teploty vratné teplonosné látky podlahového vytápění 1/2" pro regulaci výkonu podle omezované teploty vratné teplonosné látky ventilem s hlavicí, součástí dodávky je montážní skříň, odvzdušňovací ventil, svěrné šroubení pro trubky 17x2</t>
  </si>
  <si>
    <t>734MX101</t>
  </si>
  <si>
    <t>Ultrazvukový měřič spotřeby tepla Qp = 1,5m3/h L=130mm G 1" vč. příslušenství a teplotních čidel</t>
  </si>
  <si>
    <t>735</t>
  </si>
  <si>
    <t>Ústřední vytápění - otopná tělesa</t>
  </si>
  <si>
    <t>735000912.1</t>
  </si>
  <si>
    <t>Vyregulování ventilu s termostatickým ovládáním a regulačních armatur smyček podlahového vytápění</t>
  </si>
  <si>
    <t>735151500</t>
  </si>
  <si>
    <t>Otopné těleso panelové dvoudeskové 1 přídavná přestupní plocha výška/délka 900/2000</t>
  </si>
  <si>
    <t>735151537</t>
  </si>
  <si>
    <t>Otopné těleso panelové dvoudeskové 2 přídavné přestupní plochy výška/délka 400/1000 mm</t>
  </si>
  <si>
    <t>735151539</t>
  </si>
  <si>
    <t>Otopné těleso panelové dvoudeskové 2 přídavné přestupní plochy výška/délka 400/1200 mm</t>
  </si>
  <si>
    <t>735151540</t>
  </si>
  <si>
    <t>Otopné těleso panelové dvoudeskové 2 přídavné přestupní plochy výška/délka 400/1400 mm</t>
  </si>
  <si>
    <t>735151595</t>
  </si>
  <si>
    <t>Otopné těleso panelové dvoudeskové 2 přídavné přestupní plochy výška/délka 900/800 mm</t>
  </si>
  <si>
    <t>735151599</t>
  </si>
  <si>
    <t>Otopné těleso panelové dvoudeskové 2 přídavné přestupní plochy výška/délka 900/1200 mm</t>
  </si>
  <si>
    <t>735164272.1</t>
  </si>
  <si>
    <t>Otopné těleso trubkové se zvětšenou výhřevnou plochou a středovým připojením, výška 1820mm, šířka 600mm</t>
  </si>
  <si>
    <t>735164273.1</t>
  </si>
  <si>
    <t>Otopné těleso trubkové se zvětšenou výhřevnou plochou a středovým připojením, výška 1820mm, šířka 750mm</t>
  </si>
  <si>
    <t>735191905.1</t>
  </si>
  <si>
    <t>Odvzdušnění otopných těles a podlahových smyček</t>
  </si>
  <si>
    <t>735191910.1</t>
  </si>
  <si>
    <t>Napuštění vody do otopného systému</t>
  </si>
  <si>
    <t>735511001.1</t>
  </si>
  <si>
    <t>Rrozvodné potrubí pro teplovodní podlahové vytápění s kyslíkovou bariérou polyethylenové 17x2 mm</t>
  </si>
  <si>
    <t>735511008.1</t>
  </si>
  <si>
    <t>Systémová deska pro podlahové vytápění EPS s povrchovou PS fólií, celková výška desky je 50mm vč. kročejové izolace, plocha desky je 1.12m2, plošné zatížení max. 5.0kN / m2</t>
  </si>
  <si>
    <t>735511062</t>
  </si>
  <si>
    <t>Trubkové teplovodní podlahové vytápění ostatní prvky okrajový a středový izolační pruh</t>
  </si>
  <si>
    <t>735511063</t>
  </si>
  <si>
    <t>Trubkové teplovodní podlahové vytápění ostatní prvky průchod dilatační spárou</t>
  </si>
  <si>
    <t>Ostatní</t>
  </si>
  <si>
    <t>01XPL</t>
  </si>
  <si>
    <t>Kompletní demontáže stávajícího zařízení pro vytápění staveb řešeného prostoru v rozsahu dle stávajícího stavu vč. rozvodných potrubí, armatur a deskových otopných těles</t>
  </si>
  <si>
    <t>02XPL</t>
  </si>
  <si>
    <t>Příslušenství montážní organizace - přenosná montážní plošina pro práce do výšky 3m</t>
  </si>
  <si>
    <t>03XPL</t>
  </si>
  <si>
    <t>Oprava tepelné izolace v prostoru stávající kotelny v místě napojení navrženého potrubí na stávající rozdělovač a sběrač UT</t>
  </si>
  <si>
    <t>04XPL</t>
  </si>
  <si>
    <t>Napojení navrženého zařízení na stávající systéme měření a regulace včetně použitého materiálu a uvedení do provozu</t>
  </si>
  <si>
    <t>05XPL</t>
  </si>
  <si>
    <t>Úprava napojení vzduchotechnické jendotky na straně topné vody</t>
  </si>
  <si>
    <t>06XPL</t>
  </si>
  <si>
    <t>Propojení na stávající potrubí v kotelně</t>
  </si>
  <si>
    <t>04 - VZT</t>
  </si>
  <si>
    <t xml:space="preserve">    4 - 0P, 1P PČR</t>
  </si>
  <si>
    <t xml:space="preserve">    4C - Odvod vzduchu z HZ v cele</t>
  </si>
  <si>
    <t xml:space="preserve">    9 - 0P21 WC-M,veř.,0P22 WC Ž+OZP</t>
  </si>
  <si>
    <t xml:space="preserve">    10 - 1P46 WC muži, 1P47 WC ženy</t>
  </si>
  <si>
    <t xml:space="preserve">    13 - 1P40 kancelář, 1P41 Archiv</t>
  </si>
  <si>
    <t xml:space="preserve">    15 - 1P44 úklid, 1P45 sprcha</t>
  </si>
  <si>
    <t xml:space="preserve">    16 - 1P33 Server</t>
  </si>
  <si>
    <t xml:space="preserve">    17 - 0P25 Dozorčí</t>
  </si>
  <si>
    <t xml:space="preserve">    18 - 0P50 Elektrorozvodna</t>
  </si>
  <si>
    <t>20 - Ostatní</t>
  </si>
  <si>
    <t>0P, 1P PČR</t>
  </si>
  <si>
    <t>4.001</t>
  </si>
  <si>
    <t>Ventilátor přímý, vel.355 Vp=3880m3/h2,2kW,3f, pozink.plech</t>
  </si>
  <si>
    <t>ks</t>
  </si>
  <si>
    <t>P</t>
  </si>
  <si>
    <t>Poznámka k položce:_x000D_
D.1.4.d.5</t>
  </si>
  <si>
    <t>4.001a</t>
  </si>
  <si>
    <t>Mezikus vel.355, šíře 300 mm pozink plech</t>
  </si>
  <si>
    <t>Poznámka k položce:_x000D_
dtto</t>
  </si>
  <si>
    <t>4.001c</t>
  </si>
  <si>
    <t>Náhradní filtrační vložka EU4</t>
  </si>
  <si>
    <t>4.001d</t>
  </si>
  <si>
    <t>Chladič-výparník 2-okruhový Qch=2x11kW,pozink.,levé provedení</t>
  </si>
  <si>
    <t>4.002</t>
  </si>
  <si>
    <t>Ventilátor přímý, vel.355 Vp=3795m3/h2,2kW,3f, pozink.plech</t>
  </si>
  <si>
    <t>4.002a</t>
  </si>
  <si>
    <t>4.002b</t>
  </si>
  <si>
    <t>Filtr kapsový EU4, vyjímání zboku pozink.</t>
  </si>
  <si>
    <t>4.002c</t>
  </si>
  <si>
    <t>4.003</t>
  </si>
  <si>
    <t>Regulace vč.rozvaděče</t>
  </si>
  <si>
    <t>4.003a</t>
  </si>
  <si>
    <t>Teplotní čidlo venkovní IP65</t>
  </si>
  <si>
    <t>4.003b</t>
  </si>
  <si>
    <t>Teplotní čidlo potrubní IP65 délka stonku 150 mm</t>
  </si>
  <si>
    <t>4.003c</t>
  </si>
  <si>
    <t>Indikátor tlakové diference 100-1500 Pa</t>
  </si>
  <si>
    <t>4.003d</t>
  </si>
  <si>
    <t>Indikátor tlakové diference 30 - 500 Pa</t>
  </si>
  <si>
    <t>4.003e</t>
  </si>
  <si>
    <t>Servopohon s pružinou 24 V</t>
  </si>
  <si>
    <t>4.003f</t>
  </si>
  <si>
    <t>Dálkový ovladač zap./vyp. osazen v m.č. 0P25</t>
  </si>
  <si>
    <t>Poznámka k položce:_x000D_
D.1.4.d.4</t>
  </si>
  <si>
    <t>4.003g</t>
  </si>
  <si>
    <t>Směšovací uzel</t>
  </si>
  <si>
    <t>4.003h</t>
  </si>
  <si>
    <t>Redukce 1" - 3/4"</t>
  </si>
  <si>
    <t>4.003i</t>
  </si>
  <si>
    <t>Protimrazová kapilárová ochrana (3 m)</t>
  </si>
  <si>
    <t>4.003j</t>
  </si>
  <si>
    <t>Ventil odvzdušňovací automatický DN6 1/8"</t>
  </si>
  <si>
    <t>4.003k</t>
  </si>
  <si>
    <t>Regulátor otáček,vč. odrušovacího filtru (1f, 1,8 - 3 kW)</t>
  </si>
  <si>
    <t>4.004</t>
  </si>
  <si>
    <t>Protidešťová stříška-SPIRO d500 s ochrannou síťkou a přírubou</t>
  </si>
  <si>
    <t>Poznámka k položce:_x000D_
D.1.4.d.6</t>
  </si>
  <si>
    <t>4.005</t>
  </si>
  <si>
    <t>Protidešťová stříška-SPIRO d560 s přírubou</t>
  </si>
  <si>
    <t>4.006</t>
  </si>
  <si>
    <t>Střešní průchod d500-970+</t>
  </si>
  <si>
    <t>4.007</t>
  </si>
  <si>
    <t>Střešní průchod d560-970+</t>
  </si>
  <si>
    <t>4.008</t>
  </si>
  <si>
    <t>Regulační klapka R 400x315</t>
  </si>
  <si>
    <t>4.010</t>
  </si>
  <si>
    <t>Regulační klapka R 200x315</t>
  </si>
  <si>
    <t>4.011</t>
  </si>
  <si>
    <t>Regulační klapka R 250x200</t>
  </si>
  <si>
    <t>Poznámka k položce:_x000D_
D.1.4.d.3,4</t>
  </si>
  <si>
    <t>4.012</t>
  </si>
  <si>
    <t>Regulační klapka R 200x200</t>
  </si>
  <si>
    <t>4.013</t>
  </si>
  <si>
    <t>Regulační klapka R 280x200</t>
  </si>
  <si>
    <t>4.014</t>
  </si>
  <si>
    <t>Regulační klapka R 315x200</t>
  </si>
  <si>
    <t>Poznámka k položce:_x000D_
D.1.4.d.3</t>
  </si>
  <si>
    <t>4.014a</t>
  </si>
  <si>
    <t>Ovládání klapek ruční</t>
  </si>
  <si>
    <t>4.015</t>
  </si>
  <si>
    <t>Venkovní kondenzační jednotka Qch=12,3 kW, 3f, vč.příslušenství, komunikačního modulu, přísl.:průhledítko,filtrdehydrátor,sada izolátorů chvění</t>
  </si>
  <si>
    <t>4.016</t>
  </si>
  <si>
    <t>Chladivové rozvody vč.tvarovek a příslušenství,izolace s parotěsnou zábranou a odolností proti UV záření,vč.ochranné folie,komunikační kabel,závěsový systém,doplnění chladiva R410A</t>
  </si>
  <si>
    <t>bm</t>
  </si>
  <si>
    <t>4.019</t>
  </si>
  <si>
    <t>Vyústka 400 x 140 komfortní 2-řadá,</t>
  </si>
  <si>
    <t>4.019a</t>
  </si>
  <si>
    <t>regulace R1 400 x 140</t>
  </si>
  <si>
    <t>4.020</t>
  </si>
  <si>
    <t>Vyústka 400 x 200  komfortní 2-řadá</t>
  </si>
  <si>
    <t>4.020a</t>
  </si>
  <si>
    <t>regulace R1 400 x 200</t>
  </si>
  <si>
    <t>4.021</t>
  </si>
  <si>
    <t>Vyústka 400 x 140 komfortní 1-řadá</t>
  </si>
  <si>
    <t>4.021a</t>
  </si>
  <si>
    <t>4.022</t>
  </si>
  <si>
    <t>Vyústka 400 x 200  komfortní 1-řadá</t>
  </si>
  <si>
    <t>4.022a</t>
  </si>
  <si>
    <t>4.023</t>
  </si>
  <si>
    <t>Tal.ventil.kov.přívod d100</t>
  </si>
  <si>
    <t>4.023a</t>
  </si>
  <si>
    <t>Rámeček k tal.ventil. d100</t>
  </si>
  <si>
    <t>4.024</t>
  </si>
  <si>
    <t>Tal. ventil kovový přívod d160</t>
  </si>
  <si>
    <t>4.024a</t>
  </si>
  <si>
    <t>Rámeček k tal.ventil. d160</t>
  </si>
  <si>
    <t>4.025</t>
  </si>
  <si>
    <t>Tal. ventil kovový přívod d200</t>
  </si>
  <si>
    <t>4.025a</t>
  </si>
  <si>
    <t>Rámeček k tal.ventil. d200</t>
  </si>
  <si>
    <t>4.026</t>
  </si>
  <si>
    <t>Talíř ventil.odvodní kovový d100</t>
  </si>
  <si>
    <t>4.026a</t>
  </si>
  <si>
    <t>4.027</t>
  </si>
  <si>
    <t>Talíř ventil kovový odvodní d125</t>
  </si>
  <si>
    <t>4.027a</t>
  </si>
  <si>
    <t>Rámeček k tal.ventil. d125</t>
  </si>
  <si>
    <t>4.028</t>
  </si>
  <si>
    <t>Talíř. ventil kovový odvodní d160</t>
  </si>
  <si>
    <t>4.028a</t>
  </si>
  <si>
    <t>4.028b</t>
  </si>
  <si>
    <t>Talíř. ventil kovový odvodní d200</t>
  </si>
  <si>
    <t>4.029a</t>
  </si>
  <si>
    <t>4.031</t>
  </si>
  <si>
    <t>Mřížka stěnová, 300 x 100 uzavřená, rozteč 20 mm</t>
  </si>
  <si>
    <t>4.032</t>
  </si>
  <si>
    <t>Mřížka stěnová, 400 x 200 uzavřená, rozteč 20 mm</t>
  </si>
  <si>
    <t>4.033</t>
  </si>
  <si>
    <t>Požární klapka těsná 630 x 315, ruční a teplotní ovládání s koncovým spínačem</t>
  </si>
  <si>
    <t>4.034</t>
  </si>
  <si>
    <t>Požární klapka těsná 400 x 315, ruční a teplotní ovládání s koncovým spínačem</t>
  </si>
  <si>
    <t>4.035</t>
  </si>
  <si>
    <t>Požární klapka těsná 355 x 315, ruční a teplotní ovládání s koncovým spínačem</t>
  </si>
  <si>
    <t>128</t>
  </si>
  <si>
    <t>4.036</t>
  </si>
  <si>
    <t>Ohebná hadice AL do d160 vč.montážního,závěsového,spojovacího a těsnicího materiálu</t>
  </si>
  <si>
    <t>132</t>
  </si>
  <si>
    <t>4.036a</t>
  </si>
  <si>
    <t>Ohebná hadice AL do d200,vč. montážního,závěsového,spojovacího a těsnicího materiálu</t>
  </si>
  <si>
    <t>4.037</t>
  </si>
  <si>
    <t>Potrubí SPIRO do d200,vč.tvarovek montážního,závěsového,spojovacího a těsnicího materiálu</t>
  </si>
  <si>
    <t>4.037a</t>
  </si>
  <si>
    <t>4.037b</t>
  </si>
  <si>
    <t>Potrubí SPIRO do d560,vč.tvarovek montážního,závěsového,spojovacího a těsnicího materiálu</t>
  </si>
  <si>
    <t>4.038</t>
  </si>
  <si>
    <t>Čtyřhranné potrubí vč.tvarovek z předizolovaného panelu z PUR pěny vč.montážního,závěsového,spojovacího a těsnicího materiálu tř. vzduchotěs."C",tl.panelu 20mm vnitřní trasy, 80/80mikrometrů, hladký/vzorkovaný</t>
  </si>
  <si>
    <t>4.039</t>
  </si>
  <si>
    <t>Pás z minerální vlny s AL polepem tl. 4 cm, tepelně akustická izolace kruh.potrubí</t>
  </si>
  <si>
    <t>4.039a</t>
  </si>
  <si>
    <t>-236130511</t>
  </si>
  <si>
    <t>4.040</t>
  </si>
  <si>
    <t>Pás z minerální vlny s AL polepem tl. 6 cm do plechu, tep.-ak.izolace kruh.potrubí venkovní</t>
  </si>
  <si>
    <t>4.041</t>
  </si>
  <si>
    <t>Deska z minerální vlny s AL polep systém s požární odolností 30 min</t>
  </si>
  <si>
    <t>4.042</t>
  </si>
  <si>
    <t>Demontáž zařízení č.4</t>
  </si>
  <si>
    <t>Poznámka k položce:_x000D_
D.1.4.d.3,4,5</t>
  </si>
  <si>
    <t>4.043</t>
  </si>
  <si>
    <t>Prohlídka pro zjištění skutečného stavu</t>
  </si>
  <si>
    <t>4C</t>
  </si>
  <si>
    <t>Odvod vzduchu z HZ v cele</t>
  </si>
  <si>
    <t>4C.001</t>
  </si>
  <si>
    <t>Malý axiální ventilátor vsuvný a vestavný d150, 55m3/h,30W,230V</t>
  </si>
  <si>
    <t>4C.002</t>
  </si>
  <si>
    <t>Klapka žaluziová plastová samotížná d150</t>
  </si>
  <si>
    <t>4C.003</t>
  </si>
  <si>
    <t>Mřížka větrací plastová d150</t>
  </si>
  <si>
    <t>4C.004</t>
  </si>
  <si>
    <t>Potrubí SPIRO d150 vč. montážního a těsnicího materiálu,</t>
  </si>
  <si>
    <t>0P21 WC-M,veř.,0P22 WC Ž+OZP</t>
  </si>
  <si>
    <t>9.001</t>
  </si>
  <si>
    <t>Ventilátor diagon.do kruh.potr. d100-dvouotáčkový, HS</t>
  </si>
  <si>
    <t>9.001a</t>
  </si>
  <si>
    <t>Rychloupínací spona d100</t>
  </si>
  <si>
    <t>9.002</t>
  </si>
  <si>
    <t>Zpětná klapka d100</t>
  </si>
  <si>
    <t>9.003</t>
  </si>
  <si>
    <t>Talíř ventil kovový odvodní d100</t>
  </si>
  <si>
    <t>9.003a</t>
  </si>
  <si>
    <t>9.004</t>
  </si>
  <si>
    <t>Žaluziová klapka d100 samotížná s okapničkou</t>
  </si>
  <si>
    <t>9.008</t>
  </si>
  <si>
    <t>Ohebná hadice AL d102 vč.montážního,závěsového,spojovacího a těsnicího materiálu</t>
  </si>
  <si>
    <t>9.009</t>
  </si>
  <si>
    <t>Potrubí SPIRO d100,vč.tvarovek montážního,závěsového,spojovacího a těsnicího materiálu</t>
  </si>
  <si>
    <t>9.010</t>
  </si>
  <si>
    <t>Pás z minerální vlny s AL polepem tl. 4 cm tepelně akustická izolace kruh.potrubí</t>
  </si>
  <si>
    <t>9.011</t>
  </si>
  <si>
    <t>Demontáž stávajícího zařízení č.9</t>
  </si>
  <si>
    <t>1P46 WC muži, 1P47 WC ženy</t>
  </si>
  <si>
    <t>10.001</t>
  </si>
  <si>
    <t>Ventilátor diagon.do kruh.potr. d160-tříotáčkový HS,0,05kW,0,22A, 230V, 290m3/h</t>
  </si>
  <si>
    <t>10.001a</t>
  </si>
  <si>
    <t>Rychloupínací spona d160</t>
  </si>
  <si>
    <t>10.002</t>
  </si>
  <si>
    <t>Tlumič hluku do kruhového potrubí d160, l=900 mm</t>
  </si>
  <si>
    <t>10.002a</t>
  </si>
  <si>
    <t>Tlumič hluku do kruhového potrubí d160, l=600 mm</t>
  </si>
  <si>
    <t>10.003</t>
  </si>
  <si>
    <t>Klapka škrtící-SPIRO d160 pro ovládání servopohonem servo dodávkou Elektro</t>
  </si>
  <si>
    <t>190</t>
  </si>
  <si>
    <t>10.004</t>
  </si>
  <si>
    <t>10.004a</t>
  </si>
  <si>
    <t>10.005</t>
  </si>
  <si>
    <t>Mřížka stěnová, 200 x 100 uzavřená, rozteč 20 mm</t>
  </si>
  <si>
    <t>10.006</t>
  </si>
  <si>
    <t>10.008</t>
  </si>
  <si>
    <t>10.009</t>
  </si>
  <si>
    <t>Potrubí SPIRO do d160,vč.tvarovek montážního,závěsového,spojovacího a těsnicího materiálu</t>
  </si>
  <si>
    <t>Poznámka k položce:_x000D_
D.1.4.d.4,5</t>
  </si>
  <si>
    <t>10.010</t>
  </si>
  <si>
    <t>Pás z minerální vlny s AL polepem tl. 4 cm, tepelně akustická izolace kruh.potrubí 1P, půda.</t>
  </si>
  <si>
    <t>10.011</t>
  </si>
  <si>
    <t>Demontáž stávajícího zaříz č.10</t>
  </si>
  <si>
    <t>1P40 kancelář, 1P41 Archiv</t>
  </si>
  <si>
    <t>13.001</t>
  </si>
  <si>
    <t>Ventilátor malý radiální d100 se zpětnou klapkou</t>
  </si>
  <si>
    <t>13.006</t>
  </si>
  <si>
    <t>Protidešťová stříška-SPIRO d100 s ochrannou síťkou a přírubou</t>
  </si>
  <si>
    <t>13.007</t>
  </si>
  <si>
    <t>Střešní průchod d100-970+</t>
  </si>
  <si>
    <t>13.008</t>
  </si>
  <si>
    <t>Ohebná hadice AL d102,vč.montážní závěsového,spojovacího a těsnicího materiálu</t>
  </si>
  <si>
    <t>13.009</t>
  </si>
  <si>
    <t>13.010</t>
  </si>
  <si>
    <t>218</t>
  </si>
  <si>
    <t>13.011</t>
  </si>
  <si>
    <t>Pás z minerální vlny s AL polepem tl. 6 cm do plechu, tep.-ak.izolace kruh.p. venkovní</t>
  </si>
  <si>
    <t>13.012</t>
  </si>
  <si>
    <t>Demontáž stávajícího zaříz. č.13</t>
  </si>
  <si>
    <t>1P44 úklid, 1P45 sprcha</t>
  </si>
  <si>
    <t>15.001</t>
  </si>
  <si>
    <t>Ventilátor diagon.do kruh.potr. d160-tříotáčkový HS,0,05kW,0,22A, 230V, 200m3/h</t>
  </si>
  <si>
    <t>15.001a</t>
  </si>
  <si>
    <t>226</t>
  </si>
  <si>
    <t>15.002</t>
  </si>
  <si>
    <t>Zpětná klapka d160</t>
  </si>
  <si>
    <t>15.003</t>
  </si>
  <si>
    <t>230</t>
  </si>
  <si>
    <t>15.003a</t>
  </si>
  <si>
    <t>15.004</t>
  </si>
  <si>
    <t>Talíř ventil kovový odvodní d150</t>
  </si>
  <si>
    <t>15.004a</t>
  </si>
  <si>
    <t>Rámeček k tal.ventil. d150</t>
  </si>
  <si>
    <t>236</t>
  </si>
  <si>
    <t>15.005</t>
  </si>
  <si>
    <t>Protidešťová stříška-SPIRO d160 s ochrannou síťkou a přírubou</t>
  </si>
  <si>
    <t>15.006</t>
  </si>
  <si>
    <t>Střešní průchod d160-970+</t>
  </si>
  <si>
    <t>15.007</t>
  </si>
  <si>
    <t>Mřížka stěnová, 200 x 100, uzavřená, rozteč 20 mm</t>
  </si>
  <si>
    <t>15.008</t>
  </si>
  <si>
    <t>Ohebná hadice AL do d150 vč.montážního,závěsového,spojovacího a těsnicího materiálu</t>
  </si>
  <si>
    <t>15.009</t>
  </si>
  <si>
    <t>15.010</t>
  </si>
  <si>
    <t>Pás z minerální vlny s AL polepem tl. 4 cm, tepelně akustická izolace kruh.potrubí - 1P, půda.</t>
  </si>
  <si>
    <t>15.011</t>
  </si>
  <si>
    <t>Pás z minerální vlny s AL polepem tl. 6 cm, do plechu, tep.-ak.izolace kruh.potrubí venkovní</t>
  </si>
  <si>
    <t>1P33 Server</t>
  </si>
  <si>
    <t>16.001</t>
  </si>
  <si>
    <t>SPLIT chladicí jednotka venkovní inverter, R410A Qch = 7,5kW, celoroční provoz,kabelový ovladač + SPLIT jednotka vnitřní nástěnná inverter, R410A Qch = 7,5kW</t>
  </si>
  <si>
    <t>252</t>
  </si>
  <si>
    <t>16.002</t>
  </si>
  <si>
    <t>Chladivové rozvody vč.tvarovek a příslušenství,izolace s parotěsnou zábranou a odolností proti UV záření,vč.ochranné folie,komunikační, kabel,závěsový systém,doplnění chladiva R410A</t>
  </si>
  <si>
    <t>254</t>
  </si>
  <si>
    <t>0P25 Dozorčí</t>
  </si>
  <si>
    <t>17.001</t>
  </si>
  <si>
    <t>SPLIT chladicí jednotka venkovní inverter, R410A Qch = 1,2kW, kabelový ovladač + SPLIT jednotka vnitřní nástěnná inverter, R410A Qch = 1,2kW</t>
  </si>
  <si>
    <t>256</t>
  </si>
  <si>
    <t>17.002</t>
  </si>
  <si>
    <t>0P50 Elektrorozvodna</t>
  </si>
  <si>
    <t>18.001</t>
  </si>
  <si>
    <t>SPLIT chladicí jednotka venkovní inverter, R410A Qch = 1,3kW celoroční provoz,kabelový ovladač + SPLIT jednotka vnitřní nástěnná inverter, R410A Qch = 1,3kW</t>
  </si>
  <si>
    <t>18.002</t>
  </si>
  <si>
    <t>20.001</t>
  </si>
  <si>
    <t>Protipožární utěsnění VZT prostup /spára max.2cm/tmelem +miner.vata oboustranně</t>
  </si>
  <si>
    <t>266</t>
  </si>
  <si>
    <t>20.002</t>
  </si>
  <si>
    <t>268</t>
  </si>
  <si>
    <t>Poznámka k položce:_x000D_
0</t>
  </si>
  <si>
    <t>20.003</t>
  </si>
  <si>
    <t>Zprovoznění zařízení,provozní zko ušky a zaregulovánísystému</t>
  </si>
  <si>
    <t>270</t>
  </si>
  <si>
    <t>20.004</t>
  </si>
  <si>
    <t>Náklady na dopravu</t>
  </si>
  <si>
    <t>1036769824</t>
  </si>
  <si>
    <t>20.005</t>
  </si>
  <si>
    <t>Zednické výpomoci</t>
  </si>
  <si>
    <t>-1435654685</t>
  </si>
  <si>
    <t>05 - Elektroinstalace</t>
  </si>
  <si>
    <t xml:space="preserve">    741 - Elektroinstalace - silnoproud</t>
  </si>
  <si>
    <t>741</t>
  </si>
  <si>
    <t>Elektroinstalace - silnoproud</t>
  </si>
  <si>
    <t>RP07K</t>
  </si>
  <si>
    <t>ROZVODNICE DLE VÝKRESOVÉ DOKUMENTACE</t>
  </si>
  <si>
    <t>RP16.2</t>
  </si>
  <si>
    <t>RUPS</t>
  </si>
  <si>
    <t>HRPČR</t>
  </si>
  <si>
    <t>ROZVODNICE DLE VÝKRESOVÉ DOKUMENTACE - 2 POLE</t>
  </si>
  <si>
    <t>R1PČR</t>
  </si>
  <si>
    <t>Pol1</t>
  </si>
  <si>
    <t>ROZVODNICE RS SVOREK PRO NOVÝ RP13</t>
  </si>
  <si>
    <t>Pol2</t>
  </si>
  <si>
    <t>PŘESUN STÁVAJÍCÍ ROZVODNICE RP16,RP13,RP06</t>
  </si>
  <si>
    <t>Pol3</t>
  </si>
  <si>
    <t>ÚPRAVA STÁVAJÍCÍHO ROZVADĚČE HR ŽST</t>
  </si>
  <si>
    <t>UPS</t>
  </si>
  <si>
    <t>UPS 10kVA 3F+ servisní nástěnný bypass</t>
  </si>
  <si>
    <t>Interiérové přisazené LED svítidlo (1910 lm; 23.0 W)</t>
  </si>
  <si>
    <t>LED svítidlo - antivandal, difusor opálový, tvrzené sklo (7970 lm; 72.0 W),switch dim předřadník + nouzový modul</t>
  </si>
  <si>
    <t>LED svítidlo - antivanda IK10, difusor opálový, tvrzené sklo (4567 lm; 43.0 W), switch dim předřadník + nouzový modul</t>
  </si>
  <si>
    <t>LED G1 228M XD 2k0 840 Vestavné interiérové LED svítidlo-downlight, sklo, IP65 (1678 lm; 19.0 W)</t>
  </si>
  <si>
    <t>Interiérové, vestavné LED svítidlo do kazetových podhledů M600 (2651 lm; 20.0 W)</t>
  </si>
  <si>
    <t>Interiérové, vestavné LED svítidlo do kazetových podhledů M600 (4928 lm; 42.0 W)</t>
  </si>
  <si>
    <t>Interiérové, vestavné LED svítidlo do kazetových podhledů M600 (6160 lm; 55.0 W)</t>
  </si>
  <si>
    <t>LED svítidlo, polykarbonátový opálový difuzor (4068 lm; 33.0 W)</t>
  </si>
  <si>
    <t>LED svítidlo, polykarbonátový opálový difuzor (5786 lm; 42.0 W)</t>
  </si>
  <si>
    <t>LED svítidlo zavěšené, délka 1,2m, difuzor opálový (4284 lm; 44.0 W)</t>
  </si>
  <si>
    <t>LED svítidlo zavěšené, délka 0,9m, difuzor opálový (2276 lm; 23.0 W)</t>
  </si>
  <si>
    <t>LED svítidlo zavěšené, délka 0,9m, difuzor opálový (3213 lm; 33.0 W)</t>
  </si>
  <si>
    <t>LED svítidlo (2209 lm; 20.0 W)</t>
  </si>
  <si>
    <t>Přisazené LED svítidlo, opálový difuzor, IP65 (2349 lm; 25.0 W)</t>
  </si>
  <si>
    <t>N</t>
  </si>
  <si>
    <t>Přisazené LED nouzové svítidlo, netrvalé</t>
  </si>
  <si>
    <t>nadlinka</t>
  </si>
  <si>
    <t>Přisazené LED svítidlo nad linkou , opálový difuzor, 8.0 W</t>
  </si>
  <si>
    <t>1186-2941</t>
  </si>
  <si>
    <t>Krabice podlahová do betonu  260x330x75 s výstrojí (2x16/230+2xRJ45 M45x45) + NIVELAČNÍ SADA+RÁM S PŘÍSTROJOVOU PODLOŽKOU</t>
  </si>
  <si>
    <t>1124-6</t>
  </si>
  <si>
    <t>CY 4 mm2</t>
  </si>
  <si>
    <t>1002-395</t>
  </si>
  <si>
    <t>CY 6 mm2</t>
  </si>
  <si>
    <t>1124-7</t>
  </si>
  <si>
    <t>CY 25 mm2</t>
  </si>
  <si>
    <t>1124-10</t>
  </si>
  <si>
    <t>CYKY 2x1.5 mm2</t>
  </si>
  <si>
    <t>1124-10.1</t>
  </si>
  <si>
    <t>CYKY 3x1.5 mm2</t>
  </si>
  <si>
    <t>1124-10.2</t>
  </si>
  <si>
    <t>CYKY 5x1.5 mm2</t>
  </si>
  <si>
    <t>1124-22</t>
  </si>
  <si>
    <t>CYKY 3x2.5 mm2</t>
  </si>
  <si>
    <t>1124-33</t>
  </si>
  <si>
    <t>CYKY 4x4 mm2</t>
  </si>
  <si>
    <t>1124-33.1</t>
  </si>
  <si>
    <t>CYKY 4x10 mm2</t>
  </si>
  <si>
    <t>1124-33.2</t>
  </si>
  <si>
    <t>CYKY 4x16 mm2</t>
  </si>
  <si>
    <t>1124-33.3</t>
  </si>
  <si>
    <t>CYKY 3x25+16 mm2</t>
  </si>
  <si>
    <t>7001-37</t>
  </si>
  <si>
    <t>CYKY 3x50+35 mm2</t>
  </si>
  <si>
    <t>7001-37.1</t>
  </si>
  <si>
    <t>PRAFlaDur 2x1,5</t>
  </si>
  <si>
    <t>7001-37.2</t>
  </si>
  <si>
    <t>CXKER 3Jx1,5</t>
  </si>
  <si>
    <t>7001-37.3</t>
  </si>
  <si>
    <t>CXKER 3Jx2,5</t>
  </si>
  <si>
    <t>7001-37.4</t>
  </si>
  <si>
    <t>CXKER 5Jx2,5</t>
  </si>
  <si>
    <t>7001-37.5</t>
  </si>
  <si>
    <t>CXKER 4ox10</t>
  </si>
  <si>
    <t>7001-37.6</t>
  </si>
  <si>
    <t>H07RN-F 5G10 (CGTG 5Cx10)</t>
  </si>
  <si>
    <t>7001-37.7</t>
  </si>
  <si>
    <t>CMSM 3x0.5</t>
  </si>
  <si>
    <t>7001-37.8</t>
  </si>
  <si>
    <t>JYTY 2x1</t>
  </si>
  <si>
    <t>7001-37.9</t>
  </si>
  <si>
    <t>JYTY 4x1</t>
  </si>
  <si>
    <t>1122-78</t>
  </si>
  <si>
    <t>UKONČENÍ  KABELŮ V ROZVADĚČÍCH do   1,5 mm2</t>
  </si>
  <si>
    <t>1122-78.1</t>
  </si>
  <si>
    <t>UKONČENÍ  KABELŮ V ROZVADĚČÍCH do   2,5 mm2</t>
  </si>
  <si>
    <t>1122-78.2</t>
  </si>
  <si>
    <t>UKONČENÍ  KABELŮ V ROZVADĚČÍCH do   4 mm2</t>
  </si>
  <si>
    <t>9999-444</t>
  </si>
  <si>
    <t>UKONČENÍ  KABELŮ V ROZVADĚČÍCH do  10   mm2</t>
  </si>
  <si>
    <t>9999-444.1</t>
  </si>
  <si>
    <t>UKONČENÍ  KABELŮ V ROZVADĚČÍCH do  16   mm2</t>
  </si>
  <si>
    <t>9999-444.2</t>
  </si>
  <si>
    <t>UKONČENÍ  KABELŮ V ROZVADĚČÍCH do  25   mm2</t>
  </si>
  <si>
    <t>9999-445</t>
  </si>
  <si>
    <t>UKONČENÍ  KABELŮ V ROZVADĚČÍCH do  50   mm2</t>
  </si>
  <si>
    <t>1244-3</t>
  </si>
  <si>
    <t>Páskový vodič FeZn 30x4</t>
  </si>
  <si>
    <t>476010</t>
  </si>
  <si>
    <t>VODIČ  FeZn 10/13 s izolací 800110</t>
  </si>
  <si>
    <t>800110</t>
  </si>
  <si>
    <t>ZEMNÍCÍ TYČ  1,5  1500x26mm se svorkou</t>
  </si>
  <si>
    <t>9999-1298</t>
  </si>
  <si>
    <t>VODIČ HVI III 3m</t>
  </si>
  <si>
    <t>819022</t>
  </si>
  <si>
    <t>DESKA PŘIPOJOVACÍ 301339</t>
  </si>
  <si>
    <t>301339</t>
  </si>
  <si>
    <t>PŘÍCHYTKA NA STOŽÁR 275320</t>
  </si>
  <si>
    <t>301339.1</t>
  </si>
  <si>
    <t>SVORKA 410229</t>
  </si>
  <si>
    <t>301339.2</t>
  </si>
  <si>
    <t>SADA 819294</t>
  </si>
  <si>
    <t>1244-96</t>
  </si>
  <si>
    <t>SVORKA PASEK KULATINA</t>
  </si>
  <si>
    <t>1244-72</t>
  </si>
  <si>
    <t>ŠTÍTEK OZNAČENÍ SVODU</t>
  </si>
  <si>
    <t>9999-839</t>
  </si>
  <si>
    <t>TVAROVÁNÍ VEDENÍ</t>
  </si>
  <si>
    <t>1160-2991</t>
  </si>
  <si>
    <t>M22-PV/KC11/IY CENTRAL TOTAL STOP</t>
  </si>
  <si>
    <t>1160-2991.1</t>
  </si>
  <si>
    <t>M22-PL/PV</t>
  </si>
  <si>
    <t>1002-4456</t>
  </si>
  <si>
    <t>Přístroj ovládače zapínacího se svorkou N (bezšroubové svorky); řazení 1/0</t>
  </si>
  <si>
    <t>1002-4456.1</t>
  </si>
  <si>
    <t>Přístroj ovládače zapínacího se svorkou N (bezšroubové svorky); řazení 1/0So</t>
  </si>
  <si>
    <t>1002-4450</t>
  </si>
  <si>
    <t>Přístroj přepínače sériového (bezšroubové svorky); řazení 5 (do hořlavých podkladů do C2)</t>
  </si>
  <si>
    <t>1002-4451</t>
  </si>
  <si>
    <t>Přístroj přepínače střídavého (bezšroubové svorky); řazení 6, 6So (do hořlavých podkladů do C2)</t>
  </si>
  <si>
    <t>1002-4451.1</t>
  </si>
  <si>
    <t>Přístroj přepínače střídavého (bezšroubové svorky); řazení 7,  (do hořlavých podkladů do C2)</t>
  </si>
  <si>
    <t>1002-14</t>
  </si>
  <si>
    <t>Kryt spínače kolébkového;  b. bílá</t>
  </si>
  <si>
    <t>1002-571</t>
  </si>
  <si>
    <t>Kryt spínače kolébkového, dělený;  b. bílá</t>
  </si>
  <si>
    <t>1002-24</t>
  </si>
  <si>
    <t>Rámeček pro elektroinstalační přístroje, jednonásobný; b. bílá</t>
  </si>
  <si>
    <t>1002-383</t>
  </si>
  <si>
    <t>Spínač trojpólový páčkový BEZPEČNOSTNÍ 20A/3 IP 44</t>
  </si>
  <si>
    <t>1002-383.1</t>
  </si>
  <si>
    <t>Spínač trojpólový páčkový BEZPEČNOSTNÍ 20A/1 IP 44</t>
  </si>
  <si>
    <t>1002-383.2</t>
  </si>
  <si>
    <t xml:space="preserve"> Spínač stiskací, nást., se signal. doutn.</t>
  </si>
  <si>
    <t>1002-383.3</t>
  </si>
  <si>
    <t xml:space="preserve">Přístroj stmívače LED včetně krytu pro otočné ovládání a tlač. spín. </t>
  </si>
  <si>
    <t>1387799797</t>
  </si>
  <si>
    <t>1002-1298</t>
  </si>
  <si>
    <t>Zásuvka jednonásobná, s ochranným kolíkem; b. bílá</t>
  </si>
  <si>
    <t>1002-1298.1</t>
  </si>
  <si>
    <t>Zásuvka jednonásobná, s ochranným kolíkem, s ochranou před přepětím; b. bílá</t>
  </si>
  <si>
    <t>1123-669</t>
  </si>
  <si>
    <t>KRABICE PŘÍSTROJOVÁ DO SDK A POD OMÍTKU</t>
  </si>
  <si>
    <t>1123-669.1</t>
  </si>
  <si>
    <t>KRABICE ROZVODNÁ SE SVORKOVNICÍ DO SDK A POD OMÍTKU</t>
  </si>
  <si>
    <t>1123-29</t>
  </si>
  <si>
    <t>KRABICE PŘÍSTROJOVÁ NA PODHLED A LAVICE</t>
  </si>
  <si>
    <t>1049-30</t>
  </si>
  <si>
    <t>SMR-T 3-vodičové, 8 funkcí, čas 0.01s-10h, výstup 10-200VA, cívka AC 230 V</t>
  </si>
  <si>
    <t>1049-30.1</t>
  </si>
  <si>
    <t>Přívodka dieselagregátu 125A/6h/IP67</t>
  </si>
  <si>
    <t>ARK-221120</t>
  </si>
  <si>
    <t>ŽZ M2 100/50</t>
  </si>
  <si>
    <t>ARK-223012</t>
  </si>
  <si>
    <t>ŽZ SZM 1 R</t>
  </si>
  <si>
    <t>ARK-226010</t>
  </si>
  <si>
    <t>ŽZ DZM12</t>
  </si>
  <si>
    <t>1532</t>
  </si>
  <si>
    <t>TRUBKA TUHÁ PVC 1250N</t>
  </si>
  <si>
    <t>1123-4249</t>
  </si>
  <si>
    <t>LHD 40x20 LIŠTA HRANATÁ (2m v kartonu) - DVOJ. ZÁMEK</t>
  </si>
  <si>
    <t>1244-72.1</t>
  </si>
  <si>
    <t>OCHRANNÁ PŘÍPOJNICE W1242</t>
  </si>
  <si>
    <t>1244-72.2</t>
  </si>
  <si>
    <t>KABELOVÁ SPOJKA NN</t>
  </si>
  <si>
    <t>1197-2</t>
  </si>
  <si>
    <t>EI 45 Kabel. Přepážka</t>
  </si>
  <si>
    <t>9999-1290.1</t>
  </si>
  <si>
    <t>Demontáž stávající elektroinstalace</t>
  </si>
  <si>
    <t>hod</t>
  </si>
  <si>
    <t>06 - Strukturovaná kabeláž</t>
  </si>
  <si>
    <t xml:space="preserve">    D1 - Dodávky (materiál)</t>
  </si>
  <si>
    <t xml:space="preserve">    D2 - Montáže (výkony)</t>
  </si>
  <si>
    <t>D1</t>
  </si>
  <si>
    <t>Dodávky (materiál)</t>
  </si>
  <si>
    <t>Pol4</t>
  </si>
  <si>
    <t>Polička perforovaná 1U/250mm, max.nosnost 15kg</t>
  </si>
  <si>
    <t>Pol5</t>
  </si>
  <si>
    <t>Panel napájecí 230V/16A U.7xCZ zásuvka, přepěť.ochr., vypínač</t>
  </si>
  <si>
    <t>Pol6</t>
  </si>
  <si>
    <t>Panel vyvazovací 1U jednostranná plastová lišta</t>
  </si>
  <si>
    <t>Pol7</t>
  </si>
  <si>
    <t>Svorka zemnící</t>
  </si>
  <si>
    <t>Pol8</t>
  </si>
  <si>
    <t>Lišta zemnící horizontální 19"</t>
  </si>
  <si>
    <t>Pol9</t>
  </si>
  <si>
    <t>Sada montážní, 4x šroub, podložka a plovoucí matice</t>
  </si>
  <si>
    <t>Pol10</t>
  </si>
  <si>
    <t>Krabice přístrojová (81x81x20)</t>
  </si>
  <si>
    <t>Pol11</t>
  </si>
  <si>
    <t>UPS 750VA line interactive, standalone, 230V</t>
  </si>
  <si>
    <t>Pol12</t>
  </si>
  <si>
    <t>Zásuvka jednonásobná 16A</t>
  </si>
  <si>
    <t>Pol13</t>
  </si>
  <si>
    <t>instalační kabel Cat.5 UTP, 305m/box</t>
  </si>
  <si>
    <t>Pol14</t>
  </si>
  <si>
    <t>keystone modul 1xRJ45 Cat.5 UTP - beznástrojový</t>
  </si>
  <si>
    <t>Pol15</t>
  </si>
  <si>
    <t>patch panel 24xRJ45 Cat.5 UTP 1U černý - beznástrojový</t>
  </si>
  <si>
    <t>Pol16</t>
  </si>
  <si>
    <t>kryt datové zásuvky bílý</t>
  </si>
  <si>
    <t>Pol17</t>
  </si>
  <si>
    <t>nosná maska pro 2xRJ45 KELine černá</t>
  </si>
  <si>
    <t>Pol18</t>
  </si>
  <si>
    <t>rámeček jednonásobný bílý</t>
  </si>
  <si>
    <t>Pol19</t>
  </si>
  <si>
    <t>patch kabel Cat.5E UTP PVC šedý  1 m</t>
  </si>
  <si>
    <t>Pol20</t>
  </si>
  <si>
    <t>patch kabel Cat.5E UTP PVC šedý  1,5 m</t>
  </si>
  <si>
    <t>Pol21</t>
  </si>
  <si>
    <t>Krabice přístrojová hluboká</t>
  </si>
  <si>
    <t>Pol22</t>
  </si>
  <si>
    <t>Elektrický otvírač 12V/ss, automat, stavitelná střelka, mikrospínač</t>
  </si>
  <si>
    <t>Pol23</t>
  </si>
  <si>
    <t>audio panel IP - 4 tlačítka, 10W reproduktor -antivandal</t>
  </si>
  <si>
    <t>Pol24</t>
  </si>
  <si>
    <t>Zápustná krabice do zdi pro panely</t>
  </si>
  <si>
    <t>Pol25</t>
  </si>
  <si>
    <t>Žlab drátěný 150/50 "GZ" - vzdálenost podpěr cca 1,8 m</t>
  </si>
  <si>
    <t>Pol26</t>
  </si>
  <si>
    <t>Spojka "GZ" - pro spojení "žlab-žlab"</t>
  </si>
  <si>
    <t>Pol27</t>
  </si>
  <si>
    <t>Závitová tyč 6 mm/1 m "GZ"</t>
  </si>
  <si>
    <t>Pol28</t>
  </si>
  <si>
    <t>Podpěra "GZ" - pro žlab 50/50, 150/50; 150/100</t>
  </si>
  <si>
    <t>Pol29</t>
  </si>
  <si>
    <t>Kovová hmoždinka M8 "GZ"</t>
  </si>
  <si>
    <t>Pol30</t>
  </si>
  <si>
    <t>Žlab drátěný  50/50 "GZ" - vzdálenost podpěr cca 2,0 m</t>
  </si>
  <si>
    <t>Pol31</t>
  </si>
  <si>
    <t>Nosník "GZ" - pro žlab 50/50</t>
  </si>
  <si>
    <t>Pol32</t>
  </si>
  <si>
    <t>Trubka elektroinstalační pr.40</t>
  </si>
  <si>
    <t>Pol33</t>
  </si>
  <si>
    <t>Trubka elektroinstalační pr.32</t>
  </si>
  <si>
    <t>Pol34</t>
  </si>
  <si>
    <t>Propojovací krabice</t>
  </si>
  <si>
    <t>Pol35</t>
  </si>
  <si>
    <t>Propojovací krabice Al</t>
  </si>
  <si>
    <t>Pol36</t>
  </si>
  <si>
    <t>Rack 19'' stojanový 42U/ 800x800 dveře síto 80%</t>
  </si>
  <si>
    <t>Pol37</t>
  </si>
  <si>
    <t>Podružný materiál_SK_trasy</t>
  </si>
  <si>
    <t>Pol38</t>
  </si>
  <si>
    <t>Rám podlahové krabice</t>
  </si>
  <si>
    <t>Pol39</t>
  </si>
  <si>
    <t>Krabice univerzální podlahová</t>
  </si>
  <si>
    <t>Pol40</t>
  </si>
  <si>
    <t>Datová zásuvka pro 2xRJ45, 45x45 do podlahové krabice</t>
  </si>
  <si>
    <t>Pol401</t>
  </si>
  <si>
    <t>Protipožární ucpávky</t>
  </si>
  <si>
    <t>239787532</t>
  </si>
  <si>
    <t>D2</t>
  </si>
  <si>
    <t>Montáže (výkony)</t>
  </si>
  <si>
    <t>Pol41</t>
  </si>
  <si>
    <t>montáž trubky PVC pod omítku, D32 mm, do připravené drážky</t>
  </si>
  <si>
    <t>Pol42</t>
  </si>
  <si>
    <t>montáž trubky PVC pod omítku, D40 mm, do připravené drážky</t>
  </si>
  <si>
    <t>Pol43</t>
  </si>
  <si>
    <t>montáž krabice KP 68 do cihlové zdi včetně vysekání lůžka</t>
  </si>
  <si>
    <t>Pol44</t>
  </si>
  <si>
    <t>montáž roštu kabelového pro volné/pevné uložení,do š.53mm</t>
  </si>
  <si>
    <t>Pol45</t>
  </si>
  <si>
    <t>montáž roštu kabelového pro volné/pevné uložení,do š.120mm</t>
  </si>
  <si>
    <t>Pol46</t>
  </si>
  <si>
    <t>montáž stojanového racku - pevná složka</t>
  </si>
  <si>
    <t>Pol47</t>
  </si>
  <si>
    <t>uložení kabelu STP/UTP/FTP (do cat.6) do žlabu/trubky/lišty</t>
  </si>
  <si>
    <t>Pol48</t>
  </si>
  <si>
    <t>montáž krytu datové zásuvky na přístrojovou krabici (bez instalace modulů)</t>
  </si>
  <si>
    <t>Pol49</t>
  </si>
  <si>
    <t>instalace modulu MINI-Jack cat.5E, nestíněný</t>
  </si>
  <si>
    <t>Pol50</t>
  </si>
  <si>
    <t>proměření kabeláže datové sítě dle zásad ISO 11801, EN 50173 a TIA 568</t>
  </si>
  <si>
    <t>Pol51</t>
  </si>
  <si>
    <t>instalace UPS standalone</t>
  </si>
  <si>
    <t>Pol52</t>
  </si>
  <si>
    <t>certifikace systému SSK</t>
  </si>
  <si>
    <t>Pol53</t>
  </si>
  <si>
    <t>vedlejší náklady, doprava, nakládání s odpady</t>
  </si>
  <si>
    <t>Pol54</t>
  </si>
  <si>
    <t>revize NN a revizní zpráva pro slaboproudé systémy</t>
  </si>
  <si>
    <t>Pol55</t>
  </si>
  <si>
    <t>stavební přípomocné práce (drážkování , sekání)</t>
  </si>
  <si>
    <t>Pol57</t>
  </si>
  <si>
    <t>inženýring a řízení stavby</t>
  </si>
  <si>
    <t>Pol58</t>
  </si>
  <si>
    <t>montář přístrojové krabice</t>
  </si>
  <si>
    <t>Pol59</t>
  </si>
  <si>
    <t>montáž propojovací krabice</t>
  </si>
  <si>
    <t>Pol60</t>
  </si>
  <si>
    <t>montáž elektr. otvírače</t>
  </si>
  <si>
    <t>Pol61</t>
  </si>
  <si>
    <t>montáž intercom</t>
  </si>
  <si>
    <t>Pol62</t>
  </si>
  <si>
    <t>montáž podlahové krabice</t>
  </si>
  <si>
    <t>Pol65</t>
  </si>
  <si>
    <t>protipožární ucpávky montáž</t>
  </si>
  <si>
    <t>-384319294</t>
  </si>
  <si>
    <t>07 - EZS a EKV</t>
  </si>
  <si>
    <t>D1 - Dodávky (materiál)</t>
  </si>
  <si>
    <t>D2 - Montáže (výkony)</t>
  </si>
  <si>
    <t>Ústředna až 520 zón a 32 grup v krytu bez klávesnice s komunikátorem a zdrojem</t>
  </si>
  <si>
    <t>Pol66</t>
  </si>
  <si>
    <t>LCD klávesnice pro ústředny EZS</t>
  </si>
  <si>
    <t>Pol67</t>
  </si>
  <si>
    <t>TCP/IP komunikátor pro Ústřednu EZS</t>
  </si>
  <si>
    <t>Pol68</t>
  </si>
  <si>
    <t>Komunikační interface pro objektové vysílače</t>
  </si>
  <si>
    <t>Pol69</t>
  </si>
  <si>
    <t>Signalizační tablo v krytu pro 16 LED diod</t>
  </si>
  <si>
    <t>Pol70</t>
  </si>
  <si>
    <t>Koncentrátor v plastovém krytu pro 8 zón se 4 PGM výstupy</t>
  </si>
  <si>
    <t>Pol71</t>
  </si>
  <si>
    <t>Modul posilovacího zdroje 2,75A v krytu s vestavěným koncentrátorem</t>
  </si>
  <si>
    <t>Pol72</t>
  </si>
  <si>
    <t>AKU 12V/17Ah se šroubovými svorkami M5 a životností až 5 let</t>
  </si>
  <si>
    <t>Pol73</t>
  </si>
  <si>
    <t>Duální detektor s dosahem 15m</t>
  </si>
  <si>
    <t>Pol74</t>
  </si>
  <si>
    <t>Signalizační velká LED dioda bez bzučáku v krytu barva červená</t>
  </si>
  <si>
    <t>Pol75</t>
  </si>
  <si>
    <t>Detektor tříštění skla s dosahem až 9m</t>
  </si>
  <si>
    <t>Pol76</t>
  </si>
  <si>
    <t>MG kontakt čtyřdrátový s pracovní mezerou 25mm</t>
  </si>
  <si>
    <t>Pol77</t>
  </si>
  <si>
    <t>MG kontakt vratový čtyřdrátový</t>
  </si>
  <si>
    <t>Pol78</t>
  </si>
  <si>
    <t>PIR detektor s půlkulovou čočkou a dosahem 12m včetně držáku</t>
  </si>
  <si>
    <t>Pol79</t>
  </si>
  <si>
    <t>Tísňové NC/NO tlačítko výklopné s pamětí poplachu</t>
  </si>
  <si>
    <t>Pol80</t>
  </si>
  <si>
    <t>Propojovací krabice,16+2 šroubovací svorky do propojovací krabice</t>
  </si>
  <si>
    <t>Pol81</t>
  </si>
  <si>
    <t>3-dveřový kontrolér v malém kov.krytu s napáj.zdrojem a akumulátorem. RS-485, Ethernet a USB port, připojení max. 6 čteček (IN/OUT).</t>
  </si>
  <si>
    <t>Pol82</t>
  </si>
  <si>
    <t>Modul čtečky bez krytu</t>
  </si>
  <si>
    <t>Pol83</t>
  </si>
  <si>
    <t>Kryt čtečky černý</t>
  </si>
  <si>
    <t>Pol84</t>
  </si>
  <si>
    <t>Odchodové tlačítko se štítkem pro vysoké zatížení, NO+NC</t>
  </si>
  <si>
    <t>Pol85</t>
  </si>
  <si>
    <t>Signalizační velká LED dioda bez bzučáku v krytu barva zelená</t>
  </si>
  <si>
    <t>Pol86</t>
  </si>
  <si>
    <t>Spínaný zdroj v kov. krytu 13,8Vss/5A s výstupy, LED disp., prostor pro AKU 17Ah</t>
  </si>
  <si>
    <t>Pol87</t>
  </si>
  <si>
    <t>AKU 12V/17Ah se šroubovými svorkami M5 a životností až 5 let, VdS</t>
  </si>
  <si>
    <t>Pol88</t>
  </si>
  <si>
    <t>Elektromechanický zámek úzký, rozteč 92mm, backset 40mm</t>
  </si>
  <si>
    <t>Pol89</t>
  </si>
  <si>
    <t>Bezpečnostní kování klika x klika pro EL460,9mm dělený čtyřhran</t>
  </si>
  <si>
    <t>Pol90</t>
  </si>
  <si>
    <t>Univerzální protiplech pro elektromech. zámky, šířka 23,8 mm</t>
  </si>
  <si>
    <t>Pol91</t>
  </si>
  <si>
    <t>Trubka elektroinstalační</t>
  </si>
  <si>
    <t>Pol92</t>
  </si>
  <si>
    <t>Kabel J-Y(St)Y 2x2x0,8</t>
  </si>
  <si>
    <t>Pol93</t>
  </si>
  <si>
    <t>Kabel Jyty 2x1</t>
  </si>
  <si>
    <t>Pol94</t>
  </si>
  <si>
    <t>instalační kabel Cat.5 FTP, 305m/box</t>
  </si>
  <si>
    <t>Pol95</t>
  </si>
  <si>
    <t>Podružný materiál_EZS_EKV</t>
  </si>
  <si>
    <t>Pol96</t>
  </si>
  <si>
    <t>instalace ústředny EZS</t>
  </si>
  <si>
    <t>Pol97</t>
  </si>
  <si>
    <t>zaškolení obsluhy EZS</t>
  </si>
  <si>
    <t>komplet</t>
  </si>
  <si>
    <t>Pol98</t>
  </si>
  <si>
    <t>Pol56</t>
  </si>
  <si>
    <t>technická příprava výroby</t>
  </si>
  <si>
    <t>Pol99</t>
  </si>
  <si>
    <t>naprogramování a oživení řídící jednotky EKV</t>
  </si>
  <si>
    <t>Pol100</t>
  </si>
  <si>
    <t>naprogramování a oživení ústředny EZS</t>
  </si>
  <si>
    <t>Pol101</t>
  </si>
  <si>
    <t>uložení kabelu JYTY do žlabu/trubky/lišty</t>
  </si>
  <si>
    <t>Pol102</t>
  </si>
  <si>
    <t>uložení kabelu J-Y(St)Y  do žlabu/trubky/lišty</t>
  </si>
  <si>
    <t>Pol103</t>
  </si>
  <si>
    <t>EKV mont řídící jednotka</t>
  </si>
  <si>
    <t>Pol104</t>
  </si>
  <si>
    <t>EKV mont čtečka</t>
  </si>
  <si>
    <t>Pol105</t>
  </si>
  <si>
    <t>EKV mont tlačítka</t>
  </si>
  <si>
    <t>Pol106</t>
  </si>
  <si>
    <t>EKV mont LED dioda</t>
  </si>
  <si>
    <t>Pol107</t>
  </si>
  <si>
    <t>EZS mont koncentrátor</t>
  </si>
  <si>
    <t>Pol108</t>
  </si>
  <si>
    <t>EZS mont koncentrátor se zdrojem</t>
  </si>
  <si>
    <t>Pol109</t>
  </si>
  <si>
    <t>EZS mont klávesnice</t>
  </si>
  <si>
    <t>Pol110</t>
  </si>
  <si>
    <t>EZS mont det PIR</t>
  </si>
  <si>
    <t>Pol111</t>
  </si>
  <si>
    <t>EZS mont magnet</t>
  </si>
  <si>
    <t>Pol112</t>
  </si>
  <si>
    <t>EZS mont vrat.magn.</t>
  </si>
  <si>
    <t>Pol113</t>
  </si>
  <si>
    <t>EZS mont tíseň hlásič</t>
  </si>
  <si>
    <t>Pol114</t>
  </si>
  <si>
    <t>EZS mont tablo</t>
  </si>
  <si>
    <t>Pol115</t>
  </si>
  <si>
    <t>montáž elektromechanického zámku</t>
  </si>
  <si>
    <t>08 - Kamerový systém</t>
  </si>
  <si>
    <t>Pol116</t>
  </si>
  <si>
    <t>IP box kamera, TD/N, 2MP, HD 1080p, f=3-10.5mm, WDR - vnitřní</t>
  </si>
  <si>
    <t>Pol117</t>
  </si>
  <si>
    <t>Bullet IP kamera, HD 1080p, 2MP, f=2.8mm, WDR, IR, IP66 venkovní</t>
  </si>
  <si>
    <t>Pol118</t>
  </si>
  <si>
    <t>Vnitřní IP dome kamera, 2MP, f=2.8mm, WDR, IR 15m</t>
  </si>
  <si>
    <t>Pol119</t>
  </si>
  <si>
    <t>NVR pro 16 IP kamer, 8TB, 16xPoE, podpora 4K</t>
  </si>
  <si>
    <t>Pol120</t>
  </si>
  <si>
    <t>Přídavný HDD k rekordérům, 2TB</t>
  </si>
  <si>
    <t>Pol121</t>
  </si>
  <si>
    <t>instalace kamery vnitřní</t>
  </si>
  <si>
    <t>Pol122</t>
  </si>
  <si>
    <t>instalace kamery venkovní (kamera kryt)</t>
  </si>
  <si>
    <t>Pol123</t>
  </si>
  <si>
    <t>instalace kamerového serveru</t>
  </si>
  <si>
    <t>Pol124</t>
  </si>
  <si>
    <t>nastavení a oživení kamerového systému</t>
  </si>
  <si>
    <t>Pol125</t>
  </si>
  <si>
    <t>zaškolení obsluhy kamerového systému</t>
  </si>
  <si>
    <t>Pol126</t>
  </si>
  <si>
    <t>09 - Nouzová signalizace</t>
  </si>
  <si>
    <t>Pol127</t>
  </si>
  <si>
    <t>Krabice instalační hluboká</t>
  </si>
  <si>
    <t>Pol128</t>
  </si>
  <si>
    <t>Transformátor (pro zabudování do instalační krabice)</t>
  </si>
  <si>
    <t>Pol129</t>
  </si>
  <si>
    <t>Sada pro nouzovou signalizaci</t>
  </si>
  <si>
    <t>Pol130</t>
  </si>
  <si>
    <t>Podružný materiál_NS</t>
  </si>
  <si>
    <t>Pol131</t>
  </si>
  <si>
    <t>Pol132</t>
  </si>
  <si>
    <t>montáž sady pro nouzovou signalizaci</t>
  </si>
  <si>
    <t>10 - Úprava EPS a rozhlasu</t>
  </si>
  <si>
    <t>Pol133</t>
  </si>
  <si>
    <t>Kabel SEKU 2x0,8</t>
  </si>
  <si>
    <t>Pol134</t>
  </si>
  <si>
    <t>Podružný materiál EPS, Rozhlas</t>
  </si>
  <si>
    <t>Pol135</t>
  </si>
  <si>
    <t>Pol136</t>
  </si>
  <si>
    <t>funkční zkoušky systému EPS</t>
  </si>
  <si>
    <t>Pol137</t>
  </si>
  <si>
    <t>přeprogramování systému EPS</t>
  </si>
  <si>
    <t>Pol138</t>
  </si>
  <si>
    <t>zkouška funkčnosti rozhlasu</t>
  </si>
  <si>
    <t>Pol139</t>
  </si>
  <si>
    <t>montáž kabelu SEKU vč. připojení</t>
  </si>
  <si>
    <t>Pol140</t>
  </si>
  <si>
    <t>demontáž vedení EPS a čidel</t>
  </si>
  <si>
    <t>Pol141</t>
  </si>
  <si>
    <t>prověření stávajícího stavu vedení EPS</t>
  </si>
  <si>
    <t>Pol142</t>
  </si>
  <si>
    <t>demontáž vedení rozhlasu a reproduktoru</t>
  </si>
  <si>
    <t>SŽDC, s.o.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</si>
</sst>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4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7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8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9" fillId="5" borderId="7" xfId="0" applyFont="1" applyFill="1" applyBorder="1" applyAlignment="1">
      <alignment horizontal="righ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4" fontId="21" fillId="0" borderId="0" xfId="0" applyNumberFormat="1" applyFont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4" fillId="0" borderId="0" xfId="0" applyFont="1" applyAlignment="1">
      <alignment horizontal="left" vertical="center" wrapText="1"/>
    </xf>
    <xf numFmtId="0" fontId="19" fillId="5" borderId="6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6"/>
  <sheetViews>
    <sheetView showGridLines="0" workbookViewId="0">
      <selection activeCell="R13" sqref="R13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205" t="s">
        <v>5</v>
      </c>
      <c r="AS2" s="206"/>
      <c r="AT2" s="206"/>
      <c r="AU2" s="206"/>
      <c r="AV2" s="206"/>
      <c r="AW2" s="206"/>
      <c r="AX2" s="206"/>
      <c r="AY2" s="206"/>
      <c r="AZ2" s="206"/>
      <c r="BA2" s="206"/>
      <c r="BB2" s="206"/>
      <c r="BC2" s="206"/>
      <c r="BD2" s="206"/>
      <c r="BE2" s="206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s="1" customFormat="1" ht="12" customHeight="1">
      <c r="B5" s="17"/>
      <c r="D5" s="21" t="s">
        <v>13</v>
      </c>
      <c r="K5" s="226" t="s">
        <v>14</v>
      </c>
      <c r="L5" s="206"/>
      <c r="M5" s="206"/>
      <c r="N5" s="206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6"/>
      <c r="AC5" s="206"/>
      <c r="AD5" s="206"/>
      <c r="AE5" s="206"/>
      <c r="AF5" s="206"/>
      <c r="AG5" s="206"/>
      <c r="AH5" s="206"/>
      <c r="AI5" s="206"/>
      <c r="AJ5" s="206"/>
      <c r="AK5" s="206"/>
      <c r="AL5" s="206"/>
      <c r="AM5" s="206"/>
      <c r="AN5" s="206"/>
      <c r="AO5" s="206"/>
      <c r="AR5" s="17"/>
      <c r="BE5" s="223" t="s">
        <v>15</v>
      </c>
      <c r="BS5" s="14" t="s">
        <v>6</v>
      </c>
    </row>
    <row r="6" spans="1:74" s="1" customFormat="1" ht="36.950000000000003" customHeight="1">
      <c r="B6" s="17"/>
      <c r="D6" s="23" t="s">
        <v>16</v>
      </c>
      <c r="K6" s="227" t="s">
        <v>17</v>
      </c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6"/>
      <c r="AH6" s="206"/>
      <c r="AI6" s="206"/>
      <c r="AJ6" s="206"/>
      <c r="AK6" s="206"/>
      <c r="AL6" s="206"/>
      <c r="AM6" s="206"/>
      <c r="AN6" s="206"/>
      <c r="AO6" s="206"/>
      <c r="AR6" s="17"/>
      <c r="BE6" s="224"/>
      <c r="BS6" s="14" t="s">
        <v>6</v>
      </c>
    </row>
    <row r="7" spans="1:74" s="1" customFormat="1" ht="12" customHeight="1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224"/>
      <c r="BS7" s="14" t="s">
        <v>6</v>
      </c>
    </row>
    <row r="8" spans="1:74" s="1" customFormat="1" ht="12" customHeight="1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E8" s="224"/>
      <c r="BS8" s="14" t="s">
        <v>6</v>
      </c>
    </row>
    <row r="9" spans="1:74" s="1" customFormat="1" ht="14.45" customHeight="1">
      <c r="B9" s="17"/>
      <c r="AR9" s="17"/>
      <c r="BE9" s="224"/>
      <c r="BS9" s="14" t="s">
        <v>6</v>
      </c>
    </row>
    <row r="10" spans="1:74" s="1" customFormat="1" ht="12" customHeight="1">
      <c r="B10" s="17"/>
      <c r="D10" s="24" t="s">
        <v>24</v>
      </c>
      <c r="AK10" s="24" t="s">
        <v>25</v>
      </c>
      <c r="AN10" s="22" t="s">
        <v>1</v>
      </c>
      <c r="AR10" s="17"/>
      <c r="BE10" s="224"/>
      <c r="BS10" s="14" t="s">
        <v>6</v>
      </c>
    </row>
    <row r="11" spans="1:74" s="1" customFormat="1" ht="18.399999999999999" customHeight="1">
      <c r="B11" s="17"/>
      <c r="E11" s="22" t="s">
        <v>2630</v>
      </c>
      <c r="AK11" s="24" t="s">
        <v>26</v>
      </c>
      <c r="AN11" s="22" t="s">
        <v>1</v>
      </c>
      <c r="AR11" s="17"/>
      <c r="BE11" s="224"/>
      <c r="BS11" s="14" t="s">
        <v>6</v>
      </c>
    </row>
    <row r="12" spans="1:74" s="1" customFormat="1" ht="6.95" customHeight="1">
      <c r="B12" s="17"/>
      <c r="AR12" s="17"/>
      <c r="BE12" s="224"/>
      <c r="BS12" s="14" t="s">
        <v>6</v>
      </c>
    </row>
    <row r="13" spans="1:74" s="1" customFormat="1" ht="12" customHeight="1">
      <c r="B13" s="17"/>
      <c r="D13" s="24" t="s">
        <v>27</v>
      </c>
      <c r="AK13" s="24" t="s">
        <v>25</v>
      </c>
      <c r="AN13" s="26" t="s">
        <v>28</v>
      </c>
      <c r="AR13" s="17"/>
      <c r="BE13" s="224"/>
      <c r="BS13" s="14" t="s">
        <v>6</v>
      </c>
    </row>
    <row r="14" spans="1:74" ht="12.75">
      <c r="B14" s="17"/>
      <c r="E14" s="228" t="s">
        <v>28</v>
      </c>
      <c r="F14" s="229"/>
      <c r="G14" s="229"/>
      <c r="H14" s="229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  <c r="AF14" s="229"/>
      <c r="AG14" s="229"/>
      <c r="AH14" s="229"/>
      <c r="AI14" s="229"/>
      <c r="AJ14" s="229"/>
      <c r="AK14" s="24" t="s">
        <v>26</v>
      </c>
      <c r="AN14" s="26" t="s">
        <v>28</v>
      </c>
      <c r="AR14" s="17"/>
      <c r="BE14" s="224"/>
      <c r="BS14" s="14" t="s">
        <v>6</v>
      </c>
    </row>
    <row r="15" spans="1:74" s="1" customFormat="1" ht="6.95" customHeight="1">
      <c r="B15" s="17"/>
      <c r="AR15" s="17"/>
      <c r="BE15" s="224"/>
      <c r="BS15" s="14" t="s">
        <v>3</v>
      </c>
    </row>
    <row r="16" spans="1:74" s="1" customFormat="1" ht="12" customHeight="1">
      <c r="B16" s="17"/>
      <c r="D16" s="24" t="s">
        <v>29</v>
      </c>
      <c r="AK16" s="24" t="s">
        <v>25</v>
      </c>
      <c r="AN16" s="22" t="s">
        <v>1</v>
      </c>
      <c r="AR16" s="17"/>
      <c r="BE16" s="224"/>
      <c r="BS16" s="14" t="s">
        <v>3</v>
      </c>
    </row>
    <row r="17" spans="1:71" s="1" customFormat="1" ht="18.399999999999999" customHeight="1">
      <c r="B17" s="17"/>
      <c r="E17" s="22" t="s">
        <v>30</v>
      </c>
      <c r="AK17" s="24" t="s">
        <v>26</v>
      </c>
      <c r="AN17" s="22" t="s">
        <v>1</v>
      </c>
      <c r="AR17" s="17"/>
      <c r="BE17" s="224"/>
      <c r="BS17" s="14" t="s">
        <v>31</v>
      </c>
    </row>
    <row r="18" spans="1:71" s="1" customFormat="1" ht="6.95" customHeight="1">
      <c r="B18" s="17"/>
      <c r="AR18" s="17"/>
      <c r="BE18" s="224"/>
      <c r="BS18" s="14" t="s">
        <v>6</v>
      </c>
    </row>
    <row r="19" spans="1:71" s="1" customFormat="1" ht="12" customHeight="1">
      <c r="B19" s="17"/>
      <c r="D19" s="24" t="s">
        <v>32</v>
      </c>
      <c r="AK19" s="24" t="s">
        <v>25</v>
      </c>
      <c r="AN19" s="22" t="s">
        <v>1</v>
      </c>
      <c r="AR19" s="17"/>
      <c r="BE19" s="224"/>
      <c r="BS19" s="14" t="s">
        <v>6</v>
      </c>
    </row>
    <row r="20" spans="1:71" s="1" customFormat="1" ht="18.399999999999999" customHeight="1">
      <c r="B20" s="17"/>
      <c r="E20" s="22" t="s">
        <v>30</v>
      </c>
      <c r="AK20" s="24" t="s">
        <v>26</v>
      </c>
      <c r="AN20" s="22" t="s">
        <v>1</v>
      </c>
      <c r="AR20" s="17"/>
      <c r="BE20" s="224"/>
      <c r="BS20" s="14" t="s">
        <v>31</v>
      </c>
    </row>
    <row r="21" spans="1:71" s="1" customFormat="1" ht="6.95" customHeight="1">
      <c r="B21" s="17"/>
      <c r="AR21" s="17"/>
      <c r="BE21" s="224"/>
    </row>
    <row r="22" spans="1:71" s="1" customFormat="1" ht="12" customHeight="1">
      <c r="B22" s="17"/>
      <c r="D22" s="24" t="s">
        <v>33</v>
      </c>
      <c r="AR22" s="17"/>
      <c r="BE22" s="224"/>
    </row>
    <row r="23" spans="1:71" s="1" customFormat="1" ht="16.5" customHeight="1">
      <c r="B23" s="17"/>
      <c r="E23" s="230" t="s">
        <v>1</v>
      </c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30"/>
      <c r="Z23" s="230"/>
      <c r="AA23" s="230"/>
      <c r="AB23" s="230"/>
      <c r="AC23" s="230"/>
      <c r="AD23" s="230"/>
      <c r="AE23" s="230"/>
      <c r="AF23" s="230"/>
      <c r="AG23" s="230"/>
      <c r="AH23" s="230"/>
      <c r="AI23" s="230"/>
      <c r="AJ23" s="230"/>
      <c r="AK23" s="230"/>
      <c r="AL23" s="230"/>
      <c r="AM23" s="230"/>
      <c r="AN23" s="230"/>
      <c r="AR23" s="17"/>
      <c r="BE23" s="224"/>
    </row>
    <row r="24" spans="1:71" s="1" customFormat="1" ht="6.95" customHeight="1">
      <c r="B24" s="17"/>
      <c r="AR24" s="17"/>
      <c r="BE24" s="224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24"/>
    </row>
    <row r="26" spans="1:71" s="2" customFormat="1" ht="25.9" customHeight="1">
      <c r="A26" s="29"/>
      <c r="B26" s="30"/>
      <c r="C26" s="29"/>
      <c r="D26" s="31" t="s">
        <v>34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31">
        <f>ROUND(AG94,2)</f>
        <v>0</v>
      </c>
      <c r="AL26" s="232"/>
      <c r="AM26" s="232"/>
      <c r="AN26" s="232"/>
      <c r="AO26" s="232"/>
      <c r="AP26" s="29"/>
      <c r="AQ26" s="29"/>
      <c r="AR26" s="30"/>
      <c r="BE26" s="224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24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33" t="s">
        <v>35</v>
      </c>
      <c r="M28" s="233"/>
      <c r="N28" s="233"/>
      <c r="O28" s="233"/>
      <c r="P28" s="233"/>
      <c r="Q28" s="29"/>
      <c r="R28" s="29"/>
      <c r="S28" s="29"/>
      <c r="T28" s="29"/>
      <c r="U28" s="29"/>
      <c r="V28" s="29"/>
      <c r="W28" s="233" t="s">
        <v>36</v>
      </c>
      <c r="X28" s="233"/>
      <c r="Y28" s="233"/>
      <c r="Z28" s="233"/>
      <c r="AA28" s="233"/>
      <c r="AB28" s="233"/>
      <c r="AC28" s="233"/>
      <c r="AD28" s="233"/>
      <c r="AE28" s="233"/>
      <c r="AF28" s="29"/>
      <c r="AG28" s="29"/>
      <c r="AH28" s="29"/>
      <c r="AI28" s="29"/>
      <c r="AJ28" s="29"/>
      <c r="AK28" s="233" t="s">
        <v>37</v>
      </c>
      <c r="AL28" s="233"/>
      <c r="AM28" s="233"/>
      <c r="AN28" s="233"/>
      <c r="AO28" s="233"/>
      <c r="AP28" s="29"/>
      <c r="AQ28" s="29"/>
      <c r="AR28" s="30"/>
      <c r="BE28" s="224"/>
    </row>
    <row r="29" spans="1:71" s="3" customFormat="1" ht="14.45" customHeight="1">
      <c r="B29" s="34"/>
      <c r="D29" s="24" t="s">
        <v>38</v>
      </c>
      <c r="F29" s="24" t="s">
        <v>39</v>
      </c>
      <c r="L29" s="215">
        <v>0.21</v>
      </c>
      <c r="M29" s="214"/>
      <c r="N29" s="214"/>
      <c r="O29" s="214"/>
      <c r="P29" s="214"/>
      <c r="W29" s="213">
        <f>ROUND(AZ94, 2)</f>
        <v>0</v>
      </c>
      <c r="X29" s="214"/>
      <c r="Y29" s="214"/>
      <c r="Z29" s="214"/>
      <c r="AA29" s="214"/>
      <c r="AB29" s="214"/>
      <c r="AC29" s="214"/>
      <c r="AD29" s="214"/>
      <c r="AE29" s="214"/>
      <c r="AK29" s="213">
        <f>ROUND(AV94, 2)</f>
        <v>0</v>
      </c>
      <c r="AL29" s="214"/>
      <c r="AM29" s="214"/>
      <c r="AN29" s="214"/>
      <c r="AO29" s="214"/>
      <c r="AR29" s="34"/>
      <c r="BE29" s="225"/>
    </row>
    <row r="30" spans="1:71" s="3" customFormat="1" ht="14.45" customHeight="1">
      <c r="B30" s="34"/>
      <c r="F30" s="24" t="s">
        <v>40</v>
      </c>
      <c r="L30" s="215">
        <v>0.15</v>
      </c>
      <c r="M30" s="214"/>
      <c r="N30" s="214"/>
      <c r="O30" s="214"/>
      <c r="P30" s="214"/>
      <c r="W30" s="213">
        <f>ROUND(BA94, 2)</f>
        <v>0</v>
      </c>
      <c r="X30" s="214"/>
      <c r="Y30" s="214"/>
      <c r="Z30" s="214"/>
      <c r="AA30" s="214"/>
      <c r="AB30" s="214"/>
      <c r="AC30" s="214"/>
      <c r="AD30" s="214"/>
      <c r="AE30" s="214"/>
      <c r="AK30" s="213">
        <f>ROUND(AW94, 2)</f>
        <v>0</v>
      </c>
      <c r="AL30" s="214"/>
      <c r="AM30" s="214"/>
      <c r="AN30" s="214"/>
      <c r="AO30" s="214"/>
      <c r="AR30" s="34"/>
      <c r="BE30" s="225"/>
    </row>
    <row r="31" spans="1:71" s="3" customFormat="1" ht="14.45" hidden="1" customHeight="1">
      <c r="B31" s="34"/>
      <c r="F31" s="24" t="s">
        <v>41</v>
      </c>
      <c r="L31" s="215">
        <v>0.21</v>
      </c>
      <c r="M31" s="214"/>
      <c r="N31" s="214"/>
      <c r="O31" s="214"/>
      <c r="P31" s="214"/>
      <c r="W31" s="213">
        <f>ROUND(BB94, 2)</f>
        <v>0</v>
      </c>
      <c r="X31" s="214"/>
      <c r="Y31" s="214"/>
      <c r="Z31" s="214"/>
      <c r="AA31" s="214"/>
      <c r="AB31" s="214"/>
      <c r="AC31" s="214"/>
      <c r="AD31" s="214"/>
      <c r="AE31" s="214"/>
      <c r="AK31" s="213">
        <v>0</v>
      </c>
      <c r="AL31" s="214"/>
      <c r="AM31" s="214"/>
      <c r="AN31" s="214"/>
      <c r="AO31" s="214"/>
      <c r="AR31" s="34"/>
      <c r="BE31" s="225"/>
    </row>
    <row r="32" spans="1:71" s="3" customFormat="1" ht="14.45" hidden="1" customHeight="1">
      <c r="B32" s="34"/>
      <c r="F32" s="24" t="s">
        <v>42</v>
      </c>
      <c r="L32" s="215">
        <v>0.15</v>
      </c>
      <c r="M32" s="214"/>
      <c r="N32" s="214"/>
      <c r="O32" s="214"/>
      <c r="P32" s="214"/>
      <c r="W32" s="213">
        <f>ROUND(BC94, 2)</f>
        <v>0</v>
      </c>
      <c r="X32" s="214"/>
      <c r="Y32" s="214"/>
      <c r="Z32" s="214"/>
      <c r="AA32" s="214"/>
      <c r="AB32" s="214"/>
      <c r="AC32" s="214"/>
      <c r="AD32" s="214"/>
      <c r="AE32" s="214"/>
      <c r="AK32" s="213">
        <v>0</v>
      </c>
      <c r="AL32" s="214"/>
      <c r="AM32" s="214"/>
      <c r="AN32" s="214"/>
      <c r="AO32" s="214"/>
      <c r="AR32" s="34"/>
      <c r="BE32" s="225"/>
    </row>
    <row r="33" spans="1:57" s="3" customFormat="1" ht="14.45" hidden="1" customHeight="1">
      <c r="B33" s="34"/>
      <c r="F33" s="24" t="s">
        <v>43</v>
      </c>
      <c r="L33" s="215">
        <v>0</v>
      </c>
      <c r="M33" s="214"/>
      <c r="N33" s="214"/>
      <c r="O33" s="214"/>
      <c r="P33" s="214"/>
      <c r="W33" s="213">
        <f>ROUND(BD94, 2)</f>
        <v>0</v>
      </c>
      <c r="X33" s="214"/>
      <c r="Y33" s="214"/>
      <c r="Z33" s="214"/>
      <c r="AA33" s="214"/>
      <c r="AB33" s="214"/>
      <c r="AC33" s="214"/>
      <c r="AD33" s="214"/>
      <c r="AE33" s="214"/>
      <c r="AK33" s="213">
        <v>0</v>
      </c>
      <c r="AL33" s="214"/>
      <c r="AM33" s="214"/>
      <c r="AN33" s="214"/>
      <c r="AO33" s="214"/>
      <c r="AR33" s="34"/>
      <c r="BE33" s="225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24"/>
    </row>
    <row r="35" spans="1:57" s="2" customFormat="1" ht="25.9" customHeight="1">
      <c r="A35" s="29"/>
      <c r="B35" s="30"/>
      <c r="C35" s="35"/>
      <c r="D35" s="36" t="s">
        <v>44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45</v>
      </c>
      <c r="U35" s="37"/>
      <c r="V35" s="37"/>
      <c r="W35" s="37"/>
      <c r="X35" s="219" t="s">
        <v>46</v>
      </c>
      <c r="Y35" s="217"/>
      <c r="Z35" s="217"/>
      <c r="AA35" s="217"/>
      <c r="AB35" s="217"/>
      <c r="AC35" s="37"/>
      <c r="AD35" s="37"/>
      <c r="AE35" s="37"/>
      <c r="AF35" s="37"/>
      <c r="AG35" s="37"/>
      <c r="AH35" s="37"/>
      <c r="AI35" s="37"/>
      <c r="AJ35" s="37"/>
      <c r="AK35" s="216">
        <f>SUM(AK26:AK33)</f>
        <v>0</v>
      </c>
      <c r="AL35" s="217"/>
      <c r="AM35" s="217"/>
      <c r="AN35" s="217"/>
      <c r="AO35" s="218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9"/>
      <c r="B60" s="30"/>
      <c r="C60" s="29"/>
      <c r="D60" s="42" t="s">
        <v>49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50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49</v>
      </c>
      <c r="AI60" s="32"/>
      <c r="AJ60" s="32"/>
      <c r="AK60" s="32"/>
      <c r="AL60" s="32"/>
      <c r="AM60" s="42" t="s">
        <v>50</v>
      </c>
      <c r="AN60" s="32"/>
      <c r="AO60" s="32"/>
      <c r="AP60" s="29"/>
      <c r="AQ60" s="29"/>
      <c r="AR60" s="30"/>
      <c r="BE60" s="29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9"/>
      <c r="B64" s="30"/>
      <c r="C64" s="29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9"/>
      <c r="B75" s="30"/>
      <c r="C75" s="29"/>
      <c r="D75" s="42" t="s">
        <v>49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50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49</v>
      </c>
      <c r="AI75" s="32"/>
      <c r="AJ75" s="32"/>
      <c r="AK75" s="32"/>
      <c r="AL75" s="32"/>
      <c r="AM75" s="42" t="s">
        <v>50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18" t="s">
        <v>53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4" t="s">
        <v>13</v>
      </c>
      <c r="L84" s="4" t="str">
        <f>K5</f>
        <v>03/20-1_1</v>
      </c>
      <c r="AR84" s="48"/>
    </row>
    <row r="85" spans="1:91" s="5" customFormat="1" ht="36.950000000000003" customHeight="1">
      <c r="B85" s="49"/>
      <c r="C85" s="50" t="s">
        <v>16</v>
      </c>
      <c r="L85" s="220" t="str">
        <f>K6</f>
        <v>Rekonstrukce vnitřních prostor žst. Choceň</v>
      </c>
      <c r="M85" s="221"/>
      <c r="N85" s="221"/>
      <c r="O85" s="221"/>
      <c r="P85" s="221"/>
      <c r="Q85" s="221"/>
      <c r="R85" s="221"/>
      <c r="S85" s="221"/>
      <c r="T85" s="221"/>
      <c r="U85" s="221"/>
      <c r="V85" s="221"/>
      <c r="W85" s="221"/>
      <c r="X85" s="221"/>
      <c r="Y85" s="221"/>
      <c r="Z85" s="221"/>
      <c r="AA85" s="221"/>
      <c r="AB85" s="221"/>
      <c r="AC85" s="221"/>
      <c r="AD85" s="221"/>
      <c r="AE85" s="221"/>
      <c r="AF85" s="221"/>
      <c r="AG85" s="221"/>
      <c r="AH85" s="221"/>
      <c r="AI85" s="221"/>
      <c r="AJ85" s="221"/>
      <c r="AK85" s="221"/>
      <c r="AL85" s="221"/>
      <c r="AM85" s="221"/>
      <c r="AN85" s="221"/>
      <c r="AO85" s="221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20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Choceň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22</v>
      </c>
      <c r="AJ87" s="29"/>
      <c r="AK87" s="29"/>
      <c r="AL87" s="29"/>
      <c r="AM87" s="199" t="str">
        <f>IF(AN8= "","",AN8)</f>
        <v>3. 3. 2020</v>
      </c>
      <c r="AN87" s="199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4" t="s">
        <v>24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SŽDC, s.o.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29</v>
      </c>
      <c r="AJ89" s="29"/>
      <c r="AK89" s="29"/>
      <c r="AL89" s="29"/>
      <c r="AM89" s="200" t="str">
        <f>IF(E17="","",E17)</f>
        <v>PRODIN a.s.</v>
      </c>
      <c r="AN89" s="201"/>
      <c r="AO89" s="201"/>
      <c r="AP89" s="201"/>
      <c r="AQ89" s="29"/>
      <c r="AR89" s="30"/>
      <c r="AS89" s="208" t="s">
        <v>54</v>
      </c>
      <c r="AT89" s="209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>
      <c r="A90" s="29"/>
      <c r="B90" s="30"/>
      <c r="C90" s="24" t="s">
        <v>27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32</v>
      </c>
      <c r="AJ90" s="29"/>
      <c r="AK90" s="29"/>
      <c r="AL90" s="29"/>
      <c r="AM90" s="200" t="str">
        <f>IF(E20="","",E20)</f>
        <v>PRODIN a.s.</v>
      </c>
      <c r="AN90" s="201"/>
      <c r="AO90" s="201"/>
      <c r="AP90" s="201"/>
      <c r="AQ90" s="29"/>
      <c r="AR90" s="30"/>
      <c r="AS90" s="210"/>
      <c r="AT90" s="211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10"/>
      <c r="AT91" s="211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235" t="s">
        <v>55</v>
      </c>
      <c r="D92" s="203"/>
      <c r="E92" s="203"/>
      <c r="F92" s="203"/>
      <c r="G92" s="203"/>
      <c r="H92" s="57"/>
      <c r="I92" s="202" t="s">
        <v>56</v>
      </c>
      <c r="J92" s="203"/>
      <c r="K92" s="203"/>
      <c r="L92" s="203"/>
      <c r="M92" s="203"/>
      <c r="N92" s="203"/>
      <c r="O92" s="203"/>
      <c r="P92" s="203"/>
      <c r="Q92" s="203"/>
      <c r="R92" s="203"/>
      <c r="S92" s="203"/>
      <c r="T92" s="203"/>
      <c r="U92" s="203"/>
      <c r="V92" s="203"/>
      <c r="W92" s="203"/>
      <c r="X92" s="203"/>
      <c r="Y92" s="203"/>
      <c r="Z92" s="203"/>
      <c r="AA92" s="203"/>
      <c r="AB92" s="203"/>
      <c r="AC92" s="203"/>
      <c r="AD92" s="203"/>
      <c r="AE92" s="203"/>
      <c r="AF92" s="203"/>
      <c r="AG92" s="207" t="s">
        <v>57</v>
      </c>
      <c r="AH92" s="203"/>
      <c r="AI92" s="203"/>
      <c r="AJ92" s="203"/>
      <c r="AK92" s="203"/>
      <c r="AL92" s="203"/>
      <c r="AM92" s="203"/>
      <c r="AN92" s="202" t="s">
        <v>58</v>
      </c>
      <c r="AO92" s="203"/>
      <c r="AP92" s="204"/>
      <c r="AQ92" s="58" t="s">
        <v>59</v>
      </c>
      <c r="AR92" s="30"/>
      <c r="AS92" s="59" t="s">
        <v>60</v>
      </c>
      <c r="AT92" s="60" t="s">
        <v>61</v>
      </c>
      <c r="AU92" s="60" t="s">
        <v>62</v>
      </c>
      <c r="AV92" s="60" t="s">
        <v>63</v>
      </c>
      <c r="AW92" s="60" t="s">
        <v>64</v>
      </c>
      <c r="AX92" s="60" t="s">
        <v>65</v>
      </c>
      <c r="AY92" s="60" t="s">
        <v>66</v>
      </c>
      <c r="AZ92" s="60" t="s">
        <v>67</v>
      </c>
      <c r="BA92" s="60" t="s">
        <v>68</v>
      </c>
      <c r="BB92" s="60" t="s">
        <v>69</v>
      </c>
      <c r="BC92" s="60" t="s">
        <v>70</v>
      </c>
      <c r="BD92" s="61" t="s">
        <v>71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72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22">
        <f>ROUND(SUM(AG95:AG104),2)</f>
        <v>0</v>
      </c>
      <c r="AH94" s="222"/>
      <c r="AI94" s="222"/>
      <c r="AJ94" s="222"/>
      <c r="AK94" s="222"/>
      <c r="AL94" s="222"/>
      <c r="AM94" s="222"/>
      <c r="AN94" s="212">
        <f t="shared" ref="AN94:AN104" si="0">SUM(AG94,AT94)</f>
        <v>0</v>
      </c>
      <c r="AO94" s="212"/>
      <c r="AP94" s="212"/>
      <c r="AQ94" s="69" t="s">
        <v>1</v>
      </c>
      <c r="AR94" s="65"/>
      <c r="AS94" s="70">
        <f>ROUND(SUM(AS95:AS104),2)</f>
        <v>0</v>
      </c>
      <c r="AT94" s="71">
        <f t="shared" ref="AT94:AT104" si="1">ROUND(SUM(AV94:AW94),2)</f>
        <v>0</v>
      </c>
      <c r="AU94" s="72">
        <f>ROUND(SUM(AU95:AU104),5)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ROUND(SUM(AZ95:AZ104),2)</f>
        <v>0</v>
      </c>
      <c r="BA94" s="71">
        <f>ROUND(SUM(BA95:BA104),2)</f>
        <v>0</v>
      </c>
      <c r="BB94" s="71">
        <f>ROUND(SUM(BB95:BB104),2)</f>
        <v>0</v>
      </c>
      <c r="BC94" s="71">
        <f>ROUND(SUM(BC95:BC104),2)</f>
        <v>0</v>
      </c>
      <c r="BD94" s="73">
        <f>ROUND(SUM(BD95:BD104),2)</f>
        <v>0</v>
      </c>
      <c r="BS94" s="74" t="s">
        <v>73</v>
      </c>
      <c r="BT94" s="74" t="s">
        <v>74</v>
      </c>
      <c r="BU94" s="75" t="s">
        <v>75</v>
      </c>
      <c r="BV94" s="74" t="s">
        <v>76</v>
      </c>
      <c r="BW94" s="74" t="s">
        <v>4</v>
      </c>
      <c r="BX94" s="74" t="s">
        <v>77</v>
      </c>
      <c r="CL94" s="74" t="s">
        <v>1</v>
      </c>
    </row>
    <row r="95" spans="1:91" s="7" customFormat="1" ht="16.5" customHeight="1">
      <c r="A95" s="76" t="s">
        <v>78</v>
      </c>
      <c r="B95" s="77"/>
      <c r="C95" s="78"/>
      <c r="D95" s="234" t="s">
        <v>79</v>
      </c>
      <c r="E95" s="234"/>
      <c r="F95" s="234"/>
      <c r="G95" s="234"/>
      <c r="H95" s="234"/>
      <c r="I95" s="79"/>
      <c r="J95" s="234" t="s">
        <v>80</v>
      </c>
      <c r="K95" s="234"/>
      <c r="L95" s="234"/>
      <c r="M95" s="234"/>
      <c r="N95" s="234"/>
      <c r="O95" s="234"/>
      <c r="P95" s="234"/>
      <c r="Q95" s="234"/>
      <c r="R95" s="234"/>
      <c r="S95" s="234"/>
      <c r="T95" s="234"/>
      <c r="U95" s="234"/>
      <c r="V95" s="234"/>
      <c r="W95" s="234"/>
      <c r="X95" s="234"/>
      <c r="Y95" s="234"/>
      <c r="Z95" s="234"/>
      <c r="AA95" s="234"/>
      <c r="AB95" s="234"/>
      <c r="AC95" s="234"/>
      <c r="AD95" s="234"/>
      <c r="AE95" s="234"/>
      <c r="AF95" s="234"/>
      <c r="AG95" s="197">
        <f>'01 - Stavební část'!J30</f>
        <v>0</v>
      </c>
      <c r="AH95" s="198"/>
      <c r="AI95" s="198"/>
      <c r="AJ95" s="198"/>
      <c r="AK95" s="198"/>
      <c r="AL95" s="198"/>
      <c r="AM95" s="198"/>
      <c r="AN95" s="197">
        <f t="shared" si="0"/>
        <v>0</v>
      </c>
      <c r="AO95" s="198"/>
      <c r="AP95" s="198"/>
      <c r="AQ95" s="80" t="s">
        <v>81</v>
      </c>
      <c r="AR95" s="77"/>
      <c r="AS95" s="81">
        <v>0</v>
      </c>
      <c r="AT95" s="82">
        <f t="shared" si="1"/>
        <v>0</v>
      </c>
      <c r="AU95" s="83">
        <f>'01 - Stavební část'!P144</f>
        <v>0</v>
      </c>
      <c r="AV95" s="82">
        <f>'01 - Stavební část'!J33</f>
        <v>0</v>
      </c>
      <c r="AW95" s="82">
        <f>'01 - Stavební část'!J34</f>
        <v>0</v>
      </c>
      <c r="AX95" s="82">
        <f>'01 - Stavební část'!J35</f>
        <v>0</v>
      </c>
      <c r="AY95" s="82">
        <f>'01 - Stavební část'!J36</f>
        <v>0</v>
      </c>
      <c r="AZ95" s="82">
        <f>'01 - Stavební část'!F33</f>
        <v>0</v>
      </c>
      <c r="BA95" s="82">
        <f>'01 - Stavební část'!F34</f>
        <v>0</v>
      </c>
      <c r="BB95" s="82">
        <f>'01 - Stavební část'!F35</f>
        <v>0</v>
      </c>
      <c r="BC95" s="82">
        <f>'01 - Stavební část'!F36</f>
        <v>0</v>
      </c>
      <c r="BD95" s="84">
        <f>'01 - Stavební část'!F37</f>
        <v>0</v>
      </c>
      <c r="BT95" s="85" t="s">
        <v>82</v>
      </c>
      <c r="BV95" s="85" t="s">
        <v>76</v>
      </c>
      <c r="BW95" s="85" t="s">
        <v>83</v>
      </c>
      <c r="BX95" s="85" t="s">
        <v>4</v>
      </c>
      <c r="CL95" s="85" t="s">
        <v>1</v>
      </c>
      <c r="CM95" s="85" t="s">
        <v>84</v>
      </c>
    </row>
    <row r="96" spans="1:91" s="7" customFormat="1" ht="16.5" customHeight="1">
      <c r="A96" s="76" t="s">
        <v>78</v>
      </c>
      <c r="B96" s="77"/>
      <c r="C96" s="78"/>
      <c r="D96" s="234" t="s">
        <v>85</v>
      </c>
      <c r="E96" s="234"/>
      <c r="F96" s="234"/>
      <c r="G96" s="234"/>
      <c r="H96" s="234"/>
      <c r="I96" s="79"/>
      <c r="J96" s="234" t="s">
        <v>86</v>
      </c>
      <c r="K96" s="234"/>
      <c r="L96" s="234"/>
      <c r="M96" s="234"/>
      <c r="N96" s="234"/>
      <c r="O96" s="234"/>
      <c r="P96" s="234"/>
      <c r="Q96" s="234"/>
      <c r="R96" s="234"/>
      <c r="S96" s="234"/>
      <c r="T96" s="234"/>
      <c r="U96" s="234"/>
      <c r="V96" s="234"/>
      <c r="W96" s="234"/>
      <c r="X96" s="234"/>
      <c r="Y96" s="234"/>
      <c r="Z96" s="234"/>
      <c r="AA96" s="234"/>
      <c r="AB96" s="234"/>
      <c r="AC96" s="234"/>
      <c r="AD96" s="234"/>
      <c r="AE96" s="234"/>
      <c r="AF96" s="234"/>
      <c r="AG96" s="197">
        <f>'02 - ZTI'!J30</f>
        <v>0</v>
      </c>
      <c r="AH96" s="198"/>
      <c r="AI96" s="198"/>
      <c r="AJ96" s="198"/>
      <c r="AK96" s="198"/>
      <c r="AL96" s="198"/>
      <c r="AM96" s="198"/>
      <c r="AN96" s="197">
        <f t="shared" si="0"/>
        <v>0</v>
      </c>
      <c r="AO96" s="198"/>
      <c r="AP96" s="198"/>
      <c r="AQ96" s="80" t="s">
        <v>81</v>
      </c>
      <c r="AR96" s="77"/>
      <c r="AS96" s="81">
        <v>0</v>
      </c>
      <c r="AT96" s="82">
        <f t="shared" si="1"/>
        <v>0</v>
      </c>
      <c r="AU96" s="83">
        <f>'02 - ZTI'!P125</f>
        <v>0</v>
      </c>
      <c r="AV96" s="82">
        <f>'02 - ZTI'!J33</f>
        <v>0</v>
      </c>
      <c r="AW96" s="82">
        <f>'02 - ZTI'!J34</f>
        <v>0</v>
      </c>
      <c r="AX96" s="82">
        <f>'02 - ZTI'!J35</f>
        <v>0</v>
      </c>
      <c r="AY96" s="82">
        <f>'02 - ZTI'!J36</f>
        <v>0</v>
      </c>
      <c r="AZ96" s="82">
        <f>'02 - ZTI'!F33</f>
        <v>0</v>
      </c>
      <c r="BA96" s="82">
        <f>'02 - ZTI'!F34</f>
        <v>0</v>
      </c>
      <c r="BB96" s="82">
        <f>'02 - ZTI'!F35</f>
        <v>0</v>
      </c>
      <c r="BC96" s="82">
        <f>'02 - ZTI'!F36</f>
        <v>0</v>
      </c>
      <c r="BD96" s="84">
        <f>'02 - ZTI'!F37</f>
        <v>0</v>
      </c>
      <c r="BT96" s="85" t="s">
        <v>82</v>
      </c>
      <c r="BV96" s="85" t="s">
        <v>76</v>
      </c>
      <c r="BW96" s="85" t="s">
        <v>87</v>
      </c>
      <c r="BX96" s="85" t="s">
        <v>4</v>
      </c>
      <c r="CL96" s="85" t="s">
        <v>1</v>
      </c>
      <c r="CM96" s="85" t="s">
        <v>84</v>
      </c>
    </row>
    <row r="97" spans="1:91" s="7" customFormat="1" ht="16.5" customHeight="1">
      <c r="A97" s="76" t="s">
        <v>78</v>
      </c>
      <c r="B97" s="77"/>
      <c r="C97" s="78"/>
      <c r="D97" s="234" t="s">
        <v>88</v>
      </c>
      <c r="E97" s="234"/>
      <c r="F97" s="234"/>
      <c r="G97" s="234"/>
      <c r="H97" s="234"/>
      <c r="I97" s="79"/>
      <c r="J97" s="234" t="s">
        <v>89</v>
      </c>
      <c r="K97" s="234"/>
      <c r="L97" s="234"/>
      <c r="M97" s="234"/>
      <c r="N97" s="234"/>
      <c r="O97" s="234"/>
      <c r="P97" s="234"/>
      <c r="Q97" s="234"/>
      <c r="R97" s="234"/>
      <c r="S97" s="234"/>
      <c r="T97" s="234"/>
      <c r="U97" s="234"/>
      <c r="V97" s="234"/>
      <c r="W97" s="234"/>
      <c r="X97" s="234"/>
      <c r="Y97" s="234"/>
      <c r="Z97" s="234"/>
      <c r="AA97" s="234"/>
      <c r="AB97" s="234"/>
      <c r="AC97" s="234"/>
      <c r="AD97" s="234"/>
      <c r="AE97" s="234"/>
      <c r="AF97" s="234"/>
      <c r="AG97" s="197">
        <f>'03 - ÚT'!J30</f>
        <v>0</v>
      </c>
      <c r="AH97" s="198"/>
      <c r="AI97" s="198"/>
      <c r="AJ97" s="198"/>
      <c r="AK97" s="198"/>
      <c r="AL97" s="198"/>
      <c r="AM97" s="198"/>
      <c r="AN97" s="197">
        <f t="shared" si="0"/>
        <v>0</v>
      </c>
      <c r="AO97" s="198"/>
      <c r="AP97" s="198"/>
      <c r="AQ97" s="80" t="s">
        <v>81</v>
      </c>
      <c r="AR97" s="77"/>
      <c r="AS97" s="81">
        <v>0</v>
      </c>
      <c r="AT97" s="82">
        <f t="shared" si="1"/>
        <v>0</v>
      </c>
      <c r="AU97" s="83">
        <f>'03 - ÚT'!P123</f>
        <v>0</v>
      </c>
      <c r="AV97" s="82">
        <f>'03 - ÚT'!J33</f>
        <v>0</v>
      </c>
      <c r="AW97" s="82">
        <f>'03 - ÚT'!J34</f>
        <v>0</v>
      </c>
      <c r="AX97" s="82">
        <f>'03 - ÚT'!J35</f>
        <v>0</v>
      </c>
      <c r="AY97" s="82">
        <f>'03 - ÚT'!J36</f>
        <v>0</v>
      </c>
      <c r="AZ97" s="82">
        <f>'03 - ÚT'!F33</f>
        <v>0</v>
      </c>
      <c r="BA97" s="82">
        <f>'03 - ÚT'!F34</f>
        <v>0</v>
      </c>
      <c r="BB97" s="82">
        <f>'03 - ÚT'!F35</f>
        <v>0</v>
      </c>
      <c r="BC97" s="82">
        <f>'03 - ÚT'!F36</f>
        <v>0</v>
      </c>
      <c r="BD97" s="84">
        <f>'03 - ÚT'!F37</f>
        <v>0</v>
      </c>
      <c r="BT97" s="85" t="s">
        <v>82</v>
      </c>
      <c r="BV97" s="85" t="s">
        <v>76</v>
      </c>
      <c r="BW97" s="85" t="s">
        <v>90</v>
      </c>
      <c r="BX97" s="85" t="s">
        <v>4</v>
      </c>
      <c r="CL97" s="85" t="s">
        <v>1</v>
      </c>
      <c r="CM97" s="85" t="s">
        <v>84</v>
      </c>
    </row>
    <row r="98" spans="1:91" s="7" customFormat="1" ht="16.5" customHeight="1">
      <c r="A98" s="76" t="s">
        <v>78</v>
      </c>
      <c r="B98" s="77"/>
      <c r="C98" s="78"/>
      <c r="D98" s="234" t="s">
        <v>91</v>
      </c>
      <c r="E98" s="234"/>
      <c r="F98" s="234"/>
      <c r="G98" s="234"/>
      <c r="H98" s="234"/>
      <c r="I98" s="79"/>
      <c r="J98" s="234" t="s">
        <v>92</v>
      </c>
      <c r="K98" s="234"/>
      <c r="L98" s="234"/>
      <c r="M98" s="234"/>
      <c r="N98" s="234"/>
      <c r="O98" s="234"/>
      <c r="P98" s="234"/>
      <c r="Q98" s="234"/>
      <c r="R98" s="234"/>
      <c r="S98" s="234"/>
      <c r="T98" s="234"/>
      <c r="U98" s="234"/>
      <c r="V98" s="234"/>
      <c r="W98" s="234"/>
      <c r="X98" s="234"/>
      <c r="Y98" s="234"/>
      <c r="Z98" s="234"/>
      <c r="AA98" s="234"/>
      <c r="AB98" s="234"/>
      <c r="AC98" s="234"/>
      <c r="AD98" s="234"/>
      <c r="AE98" s="234"/>
      <c r="AF98" s="234"/>
      <c r="AG98" s="197">
        <f>'04 - VZT'!J30</f>
        <v>0</v>
      </c>
      <c r="AH98" s="198"/>
      <c r="AI98" s="198"/>
      <c r="AJ98" s="198"/>
      <c r="AK98" s="198"/>
      <c r="AL98" s="198"/>
      <c r="AM98" s="198"/>
      <c r="AN98" s="197">
        <f t="shared" si="0"/>
        <v>0</v>
      </c>
      <c r="AO98" s="198"/>
      <c r="AP98" s="198"/>
      <c r="AQ98" s="80" t="s">
        <v>81</v>
      </c>
      <c r="AR98" s="77"/>
      <c r="AS98" s="81">
        <v>0</v>
      </c>
      <c r="AT98" s="82">
        <f t="shared" si="1"/>
        <v>0</v>
      </c>
      <c r="AU98" s="83">
        <f>'04 - VZT'!P127</f>
        <v>0</v>
      </c>
      <c r="AV98" s="82">
        <f>'04 - VZT'!J33</f>
        <v>0</v>
      </c>
      <c r="AW98" s="82">
        <f>'04 - VZT'!J34</f>
        <v>0</v>
      </c>
      <c r="AX98" s="82">
        <f>'04 - VZT'!J35</f>
        <v>0</v>
      </c>
      <c r="AY98" s="82">
        <f>'04 - VZT'!J36</f>
        <v>0</v>
      </c>
      <c r="AZ98" s="82">
        <f>'04 - VZT'!F33</f>
        <v>0</v>
      </c>
      <c r="BA98" s="82">
        <f>'04 - VZT'!F34</f>
        <v>0</v>
      </c>
      <c r="BB98" s="82">
        <f>'04 - VZT'!F35</f>
        <v>0</v>
      </c>
      <c r="BC98" s="82">
        <f>'04 - VZT'!F36</f>
        <v>0</v>
      </c>
      <c r="BD98" s="84">
        <f>'04 - VZT'!F37</f>
        <v>0</v>
      </c>
      <c r="BT98" s="85" t="s">
        <v>82</v>
      </c>
      <c r="BV98" s="85" t="s">
        <v>76</v>
      </c>
      <c r="BW98" s="85" t="s">
        <v>93</v>
      </c>
      <c r="BX98" s="85" t="s">
        <v>4</v>
      </c>
      <c r="CL98" s="85" t="s">
        <v>1</v>
      </c>
      <c r="CM98" s="85" t="s">
        <v>84</v>
      </c>
    </row>
    <row r="99" spans="1:91" s="7" customFormat="1" ht="16.5" customHeight="1">
      <c r="A99" s="76" t="s">
        <v>78</v>
      </c>
      <c r="B99" s="77"/>
      <c r="C99" s="78"/>
      <c r="D99" s="234" t="s">
        <v>94</v>
      </c>
      <c r="E99" s="234"/>
      <c r="F99" s="234"/>
      <c r="G99" s="234"/>
      <c r="H99" s="234"/>
      <c r="I99" s="79"/>
      <c r="J99" s="234" t="s">
        <v>95</v>
      </c>
      <c r="K99" s="234"/>
      <c r="L99" s="234"/>
      <c r="M99" s="234"/>
      <c r="N99" s="234"/>
      <c r="O99" s="234"/>
      <c r="P99" s="234"/>
      <c r="Q99" s="234"/>
      <c r="R99" s="234"/>
      <c r="S99" s="234"/>
      <c r="T99" s="234"/>
      <c r="U99" s="234"/>
      <c r="V99" s="234"/>
      <c r="W99" s="234"/>
      <c r="X99" s="234"/>
      <c r="Y99" s="234"/>
      <c r="Z99" s="234"/>
      <c r="AA99" s="234"/>
      <c r="AB99" s="234"/>
      <c r="AC99" s="234"/>
      <c r="AD99" s="234"/>
      <c r="AE99" s="234"/>
      <c r="AF99" s="234"/>
      <c r="AG99" s="197">
        <f>'05 - Elektroinstalace'!J30</f>
        <v>0</v>
      </c>
      <c r="AH99" s="198"/>
      <c r="AI99" s="198"/>
      <c r="AJ99" s="198"/>
      <c r="AK99" s="198"/>
      <c r="AL99" s="198"/>
      <c r="AM99" s="198"/>
      <c r="AN99" s="197">
        <f t="shared" si="0"/>
        <v>0</v>
      </c>
      <c r="AO99" s="198"/>
      <c r="AP99" s="198"/>
      <c r="AQ99" s="80" t="s">
        <v>81</v>
      </c>
      <c r="AR99" s="77"/>
      <c r="AS99" s="81">
        <v>0</v>
      </c>
      <c r="AT99" s="82">
        <f t="shared" si="1"/>
        <v>0</v>
      </c>
      <c r="AU99" s="83">
        <f>'05 - Elektroinstalace'!P118</f>
        <v>0</v>
      </c>
      <c r="AV99" s="82">
        <f>'05 - Elektroinstalace'!J33</f>
        <v>0</v>
      </c>
      <c r="AW99" s="82">
        <f>'05 - Elektroinstalace'!J34</f>
        <v>0</v>
      </c>
      <c r="AX99" s="82">
        <f>'05 - Elektroinstalace'!J35</f>
        <v>0</v>
      </c>
      <c r="AY99" s="82">
        <f>'05 - Elektroinstalace'!J36</f>
        <v>0</v>
      </c>
      <c r="AZ99" s="82">
        <f>'05 - Elektroinstalace'!F33</f>
        <v>0</v>
      </c>
      <c r="BA99" s="82">
        <f>'05 - Elektroinstalace'!F34</f>
        <v>0</v>
      </c>
      <c r="BB99" s="82">
        <f>'05 - Elektroinstalace'!F35</f>
        <v>0</v>
      </c>
      <c r="BC99" s="82">
        <f>'05 - Elektroinstalace'!F36</f>
        <v>0</v>
      </c>
      <c r="BD99" s="84">
        <f>'05 - Elektroinstalace'!F37</f>
        <v>0</v>
      </c>
      <c r="BT99" s="85" t="s">
        <v>82</v>
      </c>
      <c r="BV99" s="85" t="s">
        <v>76</v>
      </c>
      <c r="BW99" s="85" t="s">
        <v>96</v>
      </c>
      <c r="BX99" s="85" t="s">
        <v>4</v>
      </c>
      <c r="CL99" s="85" t="s">
        <v>1</v>
      </c>
      <c r="CM99" s="85" t="s">
        <v>84</v>
      </c>
    </row>
    <row r="100" spans="1:91" s="7" customFormat="1" ht="16.5" customHeight="1">
      <c r="A100" s="76" t="s">
        <v>78</v>
      </c>
      <c r="B100" s="77"/>
      <c r="C100" s="78"/>
      <c r="D100" s="234" t="s">
        <v>97</v>
      </c>
      <c r="E100" s="234"/>
      <c r="F100" s="234"/>
      <c r="G100" s="234"/>
      <c r="H100" s="234"/>
      <c r="I100" s="79"/>
      <c r="J100" s="234" t="s">
        <v>98</v>
      </c>
      <c r="K100" s="234"/>
      <c r="L100" s="234"/>
      <c r="M100" s="234"/>
      <c r="N100" s="234"/>
      <c r="O100" s="234"/>
      <c r="P100" s="234"/>
      <c r="Q100" s="234"/>
      <c r="R100" s="234"/>
      <c r="S100" s="234"/>
      <c r="T100" s="234"/>
      <c r="U100" s="234"/>
      <c r="V100" s="234"/>
      <c r="W100" s="234"/>
      <c r="X100" s="234"/>
      <c r="Y100" s="234"/>
      <c r="Z100" s="234"/>
      <c r="AA100" s="234"/>
      <c r="AB100" s="234"/>
      <c r="AC100" s="234"/>
      <c r="AD100" s="234"/>
      <c r="AE100" s="234"/>
      <c r="AF100" s="234"/>
      <c r="AG100" s="197">
        <f>'06 - Strukturovaná kabeláž'!J30</f>
        <v>0</v>
      </c>
      <c r="AH100" s="198"/>
      <c r="AI100" s="198"/>
      <c r="AJ100" s="198"/>
      <c r="AK100" s="198"/>
      <c r="AL100" s="198"/>
      <c r="AM100" s="198"/>
      <c r="AN100" s="197">
        <f t="shared" si="0"/>
        <v>0</v>
      </c>
      <c r="AO100" s="198"/>
      <c r="AP100" s="198"/>
      <c r="AQ100" s="80" t="s">
        <v>81</v>
      </c>
      <c r="AR100" s="77"/>
      <c r="AS100" s="81">
        <v>0</v>
      </c>
      <c r="AT100" s="82">
        <f t="shared" si="1"/>
        <v>0</v>
      </c>
      <c r="AU100" s="83">
        <f>'06 - Strukturovaná kabeláž'!P119</f>
        <v>0</v>
      </c>
      <c r="AV100" s="82">
        <f>'06 - Strukturovaná kabeláž'!J33</f>
        <v>0</v>
      </c>
      <c r="AW100" s="82">
        <f>'06 - Strukturovaná kabeláž'!J34</f>
        <v>0</v>
      </c>
      <c r="AX100" s="82">
        <f>'06 - Strukturovaná kabeláž'!J35</f>
        <v>0</v>
      </c>
      <c r="AY100" s="82">
        <f>'06 - Strukturovaná kabeláž'!J36</f>
        <v>0</v>
      </c>
      <c r="AZ100" s="82">
        <f>'06 - Strukturovaná kabeláž'!F33</f>
        <v>0</v>
      </c>
      <c r="BA100" s="82">
        <f>'06 - Strukturovaná kabeláž'!F34</f>
        <v>0</v>
      </c>
      <c r="BB100" s="82">
        <f>'06 - Strukturovaná kabeláž'!F35</f>
        <v>0</v>
      </c>
      <c r="BC100" s="82">
        <f>'06 - Strukturovaná kabeláž'!F36</f>
        <v>0</v>
      </c>
      <c r="BD100" s="84">
        <f>'06 - Strukturovaná kabeláž'!F37</f>
        <v>0</v>
      </c>
      <c r="BT100" s="85" t="s">
        <v>82</v>
      </c>
      <c r="BV100" s="85" t="s">
        <v>76</v>
      </c>
      <c r="BW100" s="85" t="s">
        <v>99</v>
      </c>
      <c r="BX100" s="85" t="s">
        <v>4</v>
      </c>
      <c r="CL100" s="85" t="s">
        <v>1</v>
      </c>
      <c r="CM100" s="85" t="s">
        <v>84</v>
      </c>
    </row>
    <row r="101" spans="1:91" s="7" customFormat="1" ht="16.5" customHeight="1">
      <c r="A101" s="76" t="s">
        <v>78</v>
      </c>
      <c r="B101" s="77"/>
      <c r="C101" s="78"/>
      <c r="D101" s="234" t="s">
        <v>100</v>
      </c>
      <c r="E101" s="234"/>
      <c r="F101" s="234"/>
      <c r="G101" s="234"/>
      <c r="H101" s="234"/>
      <c r="I101" s="79"/>
      <c r="J101" s="234" t="s">
        <v>101</v>
      </c>
      <c r="K101" s="234"/>
      <c r="L101" s="234"/>
      <c r="M101" s="234"/>
      <c r="N101" s="234"/>
      <c r="O101" s="234"/>
      <c r="P101" s="234"/>
      <c r="Q101" s="234"/>
      <c r="R101" s="234"/>
      <c r="S101" s="234"/>
      <c r="T101" s="234"/>
      <c r="U101" s="234"/>
      <c r="V101" s="234"/>
      <c r="W101" s="234"/>
      <c r="X101" s="234"/>
      <c r="Y101" s="234"/>
      <c r="Z101" s="234"/>
      <c r="AA101" s="234"/>
      <c r="AB101" s="234"/>
      <c r="AC101" s="234"/>
      <c r="AD101" s="234"/>
      <c r="AE101" s="234"/>
      <c r="AF101" s="234"/>
      <c r="AG101" s="197">
        <f>'07 - EZS a EKV'!J30</f>
        <v>0</v>
      </c>
      <c r="AH101" s="198"/>
      <c r="AI101" s="198"/>
      <c r="AJ101" s="198"/>
      <c r="AK101" s="198"/>
      <c r="AL101" s="198"/>
      <c r="AM101" s="198"/>
      <c r="AN101" s="197">
        <f t="shared" si="0"/>
        <v>0</v>
      </c>
      <c r="AO101" s="198"/>
      <c r="AP101" s="198"/>
      <c r="AQ101" s="80" t="s">
        <v>81</v>
      </c>
      <c r="AR101" s="77"/>
      <c r="AS101" s="81">
        <v>0</v>
      </c>
      <c r="AT101" s="82">
        <f t="shared" si="1"/>
        <v>0</v>
      </c>
      <c r="AU101" s="83">
        <f>'07 - EZS a EKV'!P118</f>
        <v>0</v>
      </c>
      <c r="AV101" s="82">
        <f>'07 - EZS a EKV'!J33</f>
        <v>0</v>
      </c>
      <c r="AW101" s="82">
        <f>'07 - EZS a EKV'!J34</f>
        <v>0</v>
      </c>
      <c r="AX101" s="82">
        <f>'07 - EZS a EKV'!J35</f>
        <v>0</v>
      </c>
      <c r="AY101" s="82">
        <f>'07 - EZS a EKV'!J36</f>
        <v>0</v>
      </c>
      <c r="AZ101" s="82">
        <f>'07 - EZS a EKV'!F33</f>
        <v>0</v>
      </c>
      <c r="BA101" s="82">
        <f>'07 - EZS a EKV'!F34</f>
        <v>0</v>
      </c>
      <c r="BB101" s="82">
        <f>'07 - EZS a EKV'!F35</f>
        <v>0</v>
      </c>
      <c r="BC101" s="82">
        <f>'07 - EZS a EKV'!F36</f>
        <v>0</v>
      </c>
      <c r="BD101" s="84">
        <f>'07 - EZS a EKV'!F37</f>
        <v>0</v>
      </c>
      <c r="BT101" s="85" t="s">
        <v>82</v>
      </c>
      <c r="BV101" s="85" t="s">
        <v>76</v>
      </c>
      <c r="BW101" s="85" t="s">
        <v>102</v>
      </c>
      <c r="BX101" s="85" t="s">
        <v>4</v>
      </c>
      <c r="CL101" s="85" t="s">
        <v>1</v>
      </c>
      <c r="CM101" s="85" t="s">
        <v>84</v>
      </c>
    </row>
    <row r="102" spans="1:91" s="7" customFormat="1" ht="16.5" customHeight="1">
      <c r="A102" s="76" t="s">
        <v>78</v>
      </c>
      <c r="B102" s="77"/>
      <c r="C102" s="78"/>
      <c r="D102" s="234" t="s">
        <v>103</v>
      </c>
      <c r="E102" s="234"/>
      <c r="F102" s="234"/>
      <c r="G102" s="234"/>
      <c r="H102" s="234"/>
      <c r="I102" s="79"/>
      <c r="J102" s="234" t="s">
        <v>104</v>
      </c>
      <c r="K102" s="234"/>
      <c r="L102" s="234"/>
      <c r="M102" s="234"/>
      <c r="N102" s="234"/>
      <c r="O102" s="234"/>
      <c r="P102" s="234"/>
      <c r="Q102" s="234"/>
      <c r="R102" s="234"/>
      <c r="S102" s="234"/>
      <c r="T102" s="234"/>
      <c r="U102" s="234"/>
      <c r="V102" s="234"/>
      <c r="W102" s="234"/>
      <c r="X102" s="234"/>
      <c r="Y102" s="234"/>
      <c r="Z102" s="234"/>
      <c r="AA102" s="234"/>
      <c r="AB102" s="234"/>
      <c r="AC102" s="234"/>
      <c r="AD102" s="234"/>
      <c r="AE102" s="234"/>
      <c r="AF102" s="234"/>
      <c r="AG102" s="197">
        <f>'08 - Kamerový systém'!J30</f>
        <v>0</v>
      </c>
      <c r="AH102" s="198"/>
      <c r="AI102" s="198"/>
      <c r="AJ102" s="198"/>
      <c r="AK102" s="198"/>
      <c r="AL102" s="198"/>
      <c r="AM102" s="198"/>
      <c r="AN102" s="197">
        <f t="shared" si="0"/>
        <v>0</v>
      </c>
      <c r="AO102" s="198"/>
      <c r="AP102" s="198"/>
      <c r="AQ102" s="80" t="s">
        <v>81</v>
      </c>
      <c r="AR102" s="77"/>
      <c r="AS102" s="81">
        <v>0</v>
      </c>
      <c r="AT102" s="82">
        <f t="shared" si="1"/>
        <v>0</v>
      </c>
      <c r="AU102" s="83">
        <f>'08 - Kamerový systém'!P118</f>
        <v>0</v>
      </c>
      <c r="AV102" s="82">
        <f>'08 - Kamerový systém'!J33</f>
        <v>0</v>
      </c>
      <c r="AW102" s="82">
        <f>'08 - Kamerový systém'!J34</f>
        <v>0</v>
      </c>
      <c r="AX102" s="82">
        <f>'08 - Kamerový systém'!J35</f>
        <v>0</v>
      </c>
      <c r="AY102" s="82">
        <f>'08 - Kamerový systém'!J36</f>
        <v>0</v>
      </c>
      <c r="AZ102" s="82">
        <f>'08 - Kamerový systém'!F33</f>
        <v>0</v>
      </c>
      <c r="BA102" s="82">
        <f>'08 - Kamerový systém'!F34</f>
        <v>0</v>
      </c>
      <c r="BB102" s="82">
        <f>'08 - Kamerový systém'!F35</f>
        <v>0</v>
      </c>
      <c r="BC102" s="82">
        <f>'08 - Kamerový systém'!F36</f>
        <v>0</v>
      </c>
      <c r="BD102" s="84">
        <f>'08 - Kamerový systém'!F37</f>
        <v>0</v>
      </c>
      <c r="BT102" s="85" t="s">
        <v>82</v>
      </c>
      <c r="BV102" s="85" t="s">
        <v>76</v>
      </c>
      <c r="BW102" s="85" t="s">
        <v>105</v>
      </c>
      <c r="BX102" s="85" t="s">
        <v>4</v>
      </c>
      <c r="CL102" s="85" t="s">
        <v>1</v>
      </c>
      <c r="CM102" s="85" t="s">
        <v>84</v>
      </c>
    </row>
    <row r="103" spans="1:91" s="7" customFormat="1" ht="16.5" customHeight="1">
      <c r="A103" s="76" t="s">
        <v>78</v>
      </c>
      <c r="B103" s="77"/>
      <c r="C103" s="78"/>
      <c r="D103" s="234" t="s">
        <v>106</v>
      </c>
      <c r="E103" s="234"/>
      <c r="F103" s="234"/>
      <c r="G103" s="234"/>
      <c r="H103" s="234"/>
      <c r="I103" s="79"/>
      <c r="J103" s="234" t="s">
        <v>107</v>
      </c>
      <c r="K103" s="234"/>
      <c r="L103" s="234"/>
      <c r="M103" s="234"/>
      <c r="N103" s="234"/>
      <c r="O103" s="234"/>
      <c r="P103" s="234"/>
      <c r="Q103" s="234"/>
      <c r="R103" s="234"/>
      <c r="S103" s="234"/>
      <c r="T103" s="234"/>
      <c r="U103" s="234"/>
      <c r="V103" s="234"/>
      <c r="W103" s="234"/>
      <c r="X103" s="234"/>
      <c r="Y103" s="234"/>
      <c r="Z103" s="234"/>
      <c r="AA103" s="234"/>
      <c r="AB103" s="234"/>
      <c r="AC103" s="234"/>
      <c r="AD103" s="234"/>
      <c r="AE103" s="234"/>
      <c r="AF103" s="234"/>
      <c r="AG103" s="197">
        <f>'09 - Nouzová signalizace'!J30</f>
        <v>0</v>
      </c>
      <c r="AH103" s="198"/>
      <c r="AI103" s="198"/>
      <c r="AJ103" s="198"/>
      <c r="AK103" s="198"/>
      <c r="AL103" s="198"/>
      <c r="AM103" s="198"/>
      <c r="AN103" s="197">
        <f t="shared" si="0"/>
        <v>0</v>
      </c>
      <c r="AO103" s="198"/>
      <c r="AP103" s="198"/>
      <c r="AQ103" s="80" t="s">
        <v>81</v>
      </c>
      <c r="AR103" s="77"/>
      <c r="AS103" s="81">
        <v>0</v>
      </c>
      <c r="AT103" s="82">
        <f t="shared" si="1"/>
        <v>0</v>
      </c>
      <c r="AU103" s="83">
        <f>'09 - Nouzová signalizace'!P118</f>
        <v>0</v>
      </c>
      <c r="AV103" s="82">
        <f>'09 - Nouzová signalizace'!J33</f>
        <v>0</v>
      </c>
      <c r="AW103" s="82">
        <f>'09 - Nouzová signalizace'!J34</f>
        <v>0</v>
      </c>
      <c r="AX103" s="82">
        <f>'09 - Nouzová signalizace'!J35</f>
        <v>0</v>
      </c>
      <c r="AY103" s="82">
        <f>'09 - Nouzová signalizace'!J36</f>
        <v>0</v>
      </c>
      <c r="AZ103" s="82">
        <f>'09 - Nouzová signalizace'!F33</f>
        <v>0</v>
      </c>
      <c r="BA103" s="82">
        <f>'09 - Nouzová signalizace'!F34</f>
        <v>0</v>
      </c>
      <c r="BB103" s="82">
        <f>'09 - Nouzová signalizace'!F35</f>
        <v>0</v>
      </c>
      <c r="BC103" s="82">
        <f>'09 - Nouzová signalizace'!F36</f>
        <v>0</v>
      </c>
      <c r="BD103" s="84">
        <f>'09 - Nouzová signalizace'!F37</f>
        <v>0</v>
      </c>
      <c r="BT103" s="85" t="s">
        <v>82</v>
      </c>
      <c r="BV103" s="85" t="s">
        <v>76</v>
      </c>
      <c r="BW103" s="85" t="s">
        <v>108</v>
      </c>
      <c r="BX103" s="85" t="s">
        <v>4</v>
      </c>
      <c r="CL103" s="85" t="s">
        <v>1</v>
      </c>
      <c r="CM103" s="85" t="s">
        <v>84</v>
      </c>
    </row>
    <row r="104" spans="1:91" s="7" customFormat="1" ht="16.5" customHeight="1">
      <c r="A104" s="76" t="s">
        <v>78</v>
      </c>
      <c r="B104" s="77"/>
      <c r="C104" s="78"/>
      <c r="D104" s="234" t="s">
        <v>109</v>
      </c>
      <c r="E104" s="234"/>
      <c r="F104" s="234"/>
      <c r="G104" s="234"/>
      <c r="H104" s="234"/>
      <c r="I104" s="79"/>
      <c r="J104" s="234" t="s">
        <v>110</v>
      </c>
      <c r="K104" s="234"/>
      <c r="L104" s="234"/>
      <c r="M104" s="234"/>
      <c r="N104" s="234"/>
      <c r="O104" s="234"/>
      <c r="P104" s="234"/>
      <c r="Q104" s="234"/>
      <c r="R104" s="234"/>
      <c r="S104" s="234"/>
      <c r="T104" s="234"/>
      <c r="U104" s="234"/>
      <c r="V104" s="234"/>
      <c r="W104" s="234"/>
      <c r="X104" s="234"/>
      <c r="Y104" s="234"/>
      <c r="Z104" s="234"/>
      <c r="AA104" s="234"/>
      <c r="AB104" s="234"/>
      <c r="AC104" s="234"/>
      <c r="AD104" s="234"/>
      <c r="AE104" s="234"/>
      <c r="AF104" s="234"/>
      <c r="AG104" s="197">
        <f>'10 - Úprava EPS a rozhlasu'!J30</f>
        <v>0</v>
      </c>
      <c r="AH104" s="198"/>
      <c r="AI104" s="198"/>
      <c r="AJ104" s="198"/>
      <c r="AK104" s="198"/>
      <c r="AL104" s="198"/>
      <c r="AM104" s="198"/>
      <c r="AN104" s="197">
        <f t="shared" si="0"/>
        <v>0</v>
      </c>
      <c r="AO104" s="198"/>
      <c r="AP104" s="198"/>
      <c r="AQ104" s="80" t="s">
        <v>81</v>
      </c>
      <c r="AR104" s="77"/>
      <c r="AS104" s="86">
        <v>0</v>
      </c>
      <c r="AT104" s="87">
        <f t="shared" si="1"/>
        <v>0</v>
      </c>
      <c r="AU104" s="88">
        <f>'10 - Úprava EPS a rozhlasu'!P118</f>
        <v>0</v>
      </c>
      <c r="AV104" s="87">
        <f>'10 - Úprava EPS a rozhlasu'!J33</f>
        <v>0</v>
      </c>
      <c r="AW104" s="87">
        <f>'10 - Úprava EPS a rozhlasu'!J34</f>
        <v>0</v>
      </c>
      <c r="AX104" s="87">
        <f>'10 - Úprava EPS a rozhlasu'!J35</f>
        <v>0</v>
      </c>
      <c r="AY104" s="87">
        <f>'10 - Úprava EPS a rozhlasu'!J36</f>
        <v>0</v>
      </c>
      <c r="AZ104" s="87">
        <f>'10 - Úprava EPS a rozhlasu'!F33</f>
        <v>0</v>
      </c>
      <c r="BA104" s="87">
        <f>'10 - Úprava EPS a rozhlasu'!F34</f>
        <v>0</v>
      </c>
      <c r="BB104" s="87">
        <f>'10 - Úprava EPS a rozhlasu'!F35</f>
        <v>0</v>
      </c>
      <c r="BC104" s="87">
        <f>'10 - Úprava EPS a rozhlasu'!F36</f>
        <v>0</v>
      </c>
      <c r="BD104" s="89">
        <f>'10 - Úprava EPS a rozhlasu'!F37</f>
        <v>0</v>
      </c>
      <c r="BT104" s="85" t="s">
        <v>82</v>
      </c>
      <c r="BV104" s="85" t="s">
        <v>76</v>
      </c>
      <c r="BW104" s="85" t="s">
        <v>111</v>
      </c>
      <c r="BX104" s="85" t="s">
        <v>4</v>
      </c>
      <c r="CL104" s="85" t="s">
        <v>1</v>
      </c>
      <c r="CM104" s="85" t="s">
        <v>84</v>
      </c>
    </row>
    <row r="105" spans="1:91" s="2" customFormat="1" ht="30" customHeight="1">
      <c r="A105" s="29"/>
      <c r="B105" s="30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F105" s="29"/>
      <c r="AG105" s="29"/>
      <c r="AH105" s="29"/>
      <c r="AI105" s="29"/>
      <c r="AJ105" s="29"/>
      <c r="AK105" s="29"/>
      <c r="AL105" s="29"/>
      <c r="AM105" s="29"/>
      <c r="AN105" s="29"/>
      <c r="AO105" s="29"/>
      <c r="AP105" s="29"/>
      <c r="AQ105" s="29"/>
      <c r="AR105" s="30"/>
      <c r="AS105" s="29"/>
      <c r="AT105" s="29"/>
      <c r="AU105" s="29"/>
      <c r="AV105" s="29"/>
      <c r="AW105" s="29"/>
      <c r="AX105" s="29"/>
      <c r="AY105" s="29"/>
      <c r="AZ105" s="29"/>
      <c r="BA105" s="29"/>
      <c r="BB105" s="29"/>
      <c r="BC105" s="29"/>
      <c r="BD105" s="29"/>
      <c r="BE105" s="29"/>
    </row>
    <row r="106" spans="1:91" s="2" customFormat="1" ht="6.95" customHeight="1">
      <c r="A106" s="29"/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5"/>
      <c r="X106" s="45"/>
      <c r="Y106" s="45"/>
      <c r="Z106" s="45"/>
      <c r="AA106" s="45"/>
      <c r="AB106" s="45"/>
      <c r="AC106" s="45"/>
      <c r="AD106" s="45"/>
      <c r="AE106" s="45"/>
      <c r="AF106" s="45"/>
      <c r="AG106" s="45"/>
      <c r="AH106" s="45"/>
      <c r="AI106" s="45"/>
      <c r="AJ106" s="45"/>
      <c r="AK106" s="45"/>
      <c r="AL106" s="45"/>
      <c r="AM106" s="45"/>
      <c r="AN106" s="45"/>
      <c r="AO106" s="45"/>
      <c r="AP106" s="45"/>
      <c r="AQ106" s="45"/>
      <c r="AR106" s="30"/>
      <c r="AS106" s="29"/>
      <c r="AT106" s="29"/>
      <c r="AU106" s="29"/>
      <c r="AV106" s="29"/>
      <c r="AW106" s="29"/>
      <c r="AX106" s="29"/>
      <c r="AY106" s="29"/>
      <c r="AZ106" s="29"/>
      <c r="BA106" s="29"/>
      <c r="BB106" s="29"/>
      <c r="BC106" s="29"/>
      <c r="BD106" s="29"/>
      <c r="BE106" s="29"/>
    </row>
  </sheetData>
  <mergeCells count="78"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C92:G92"/>
    <mergeCell ref="D101:H101"/>
    <mergeCell ref="L28:P28"/>
    <mergeCell ref="W28:AE28"/>
    <mergeCell ref="AK28:AO28"/>
    <mergeCell ref="W29:AE29"/>
    <mergeCell ref="L29:P29"/>
    <mergeCell ref="AK29:AO29"/>
    <mergeCell ref="K5:AO5"/>
    <mergeCell ref="K6:AO6"/>
    <mergeCell ref="E14:AJ14"/>
    <mergeCell ref="E23:AN23"/>
    <mergeCell ref="AK26:AO26"/>
    <mergeCell ref="L33:P33"/>
    <mergeCell ref="W33:AE33"/>
    <mergeCell ref="AK35:AO35"/>
    <mergeCell ref="X35:AB35"/>
    <mergeCell ref="W30:AE30"/>
    <mergeCell ref="L31:P31"/>
    <mergeCell ref="W31:AE31"/>
    <mergeCell ref="AK31:AO31"/>
    <mergeCell ref="AK32:AO32"/>
    <mergeCell ref="L32:P32"/>
    <mergeCell ref="W32:AE32"/>
    <mergeCell ref="AK30:AO30"/>
    <mergeCell ref="L30:P30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N95:AP95"/>
    <mergeCell ref="AS89:AT91"/>
    <mergeCell ref="AN94:AP94"/>
    <mergeCell ref="AK33:AO33"/>
    <mergeCell ref="L85:AO85"/>
    <mergeCell ref="AG94:AM94"/>
    <mergeCell ref="BE5:BE34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</mergeCells>
  <hyperlinks>
    <hyperlink ref="A95" location="'01 - Stavební část'!C2" display="/"/>
    <hyperlink ref="A96" location="'02 - ZTI'!C2" display="/"/>
    <hyperlink ref="A97" location="'03 - ÚT'!C2" display="/"/>
    <hyperlink ref="A98" location="'04 - VZT'!C2" display="/"/>
    <hyperlink ref="A99" location="'05 - Elektroinstalace'!C2" display="/"/>
    <hyperlink ref="A100" location="'06 - Strukturovaná kabeláž'!C2" display="/"/>
    <hyperlink ref="A101" location="'07 - EZS a EKV'!C2" display="/"/>
    <hyperlink ref="A102" location="'08 - Kamerový systém'!C2" display="/"/>
    <hyperlink ref="A103" location="'09 - Nouzová signalizace'!C2" display="/"/>
    <hyperlink ref="A104" location="'10 - Úprava EPS a rozhlasu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2"/>
  <sheetViews>
    <sheetView showGridLines="0" workbookViewId="0">
      <selection activeCell="X19" sqref="X1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4" t="s">
        <v>108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84</v>
      </c>
    </row>
    <row r="4" spans="1:46" s="1" customFormat="1" ht="24.95" customHeight="1">
      <c r="B4" s="17"/>
      <c r="D4" s="18" t="s">
        <v>112</v>
      </c>
      <c r="I4" s="90"/>
      <c r="L4" s="17"/>
      <c r="M4" s="92" t="s">
        <v>10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16</v>
      </c>
      <c r="I6" s="90"/>
      <c r="L6" s="17"/>
    </row>
    <row r="7" spans="1:46" s="1" customFormat="1" ht="16.5" customHeight="1">
      <c r="B7" s="17"/>
      <c r="E7" s="237" t="str">
        <f>'Rekapitulace stavby'!K6</f>
        <v>Rekonstrukce vnitřních prostor žst. Choceň</v>
      </c>
      <c r="F7" s="238"/>
      <c r="G7" s="238"/>
      <c r="H7" s="238"/>
      <c r="I7" s="90"/>
      <c r="L7" s="17"/>
    </row>
    <row r="8" spans="1:46" s="2" customFormat="1" ht="12" customHeight="1">
      <c r="A8" s="29"/>
      <c r="B8" s="30"/>
      <c r="C8" s="29"/>
      <c r="D8" s="24" t="s">
        <v>113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20" t="s">
        <v>2598</v>
      </c>
      <c r="F9" s="236"/>
      <c r="G9" s="236"/>
      <c r="H9" s="236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94" t="s">
        <v>22</v>
      </c>
      <c r="J12" s="52" t="str">
        <f>'Rekapitulace stavby'!AN8</f>
        <v>3. 3. 2020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24</v>
      </c>
      <c r="E14" s="29"/>
      <c r="F14" s="29"/>
      <c r="G14" s="29"/>
      <c r="H14" s="29"/>
      <c r="I14" s="94" t="s">
        <v>25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2630</v>
      </c>
      <c r="F15" s="29"/>
      <c r="G15" s="29"/>
      <c r="H15" s="29"/>
      <c r="I15" s="94" t="s">
        <v>26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94" t="s">
        <v>25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9" t="str">
        <f>'Rekapitulace stavby'!E14</f>
        <v>Vyplň údaj</v>
      </c>
      <c r="F18" s="226"/>
      <c r="G18" s="226"/>
      <c r="H18" s="226"/>
      <c r="I18" s="94" t="s">
        <v>26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94" t="s">
        <v>25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30</v>
      </c>
      <c r="F21" s="29"/>
      <c r="G21" s="29"/>
      <c r="H21" s="29"/>
      <c r="I21" s="94" t="s">
        <v>26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32</v>
      </c>
      <c r="E23" s="29"/>
      <c r="F23" s="29"/>
      <c r="G23" s="29"/>
      <c r="H23" s="29"/>
      <c r="I23" s="94" t="s">
        <v>25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30</v>
      </c>
      <c r="F24" s="29"/>
      <c r="G24" s="29"/>
      <c r="H24" s="29"/>
      <c r="I24" s="94" t="s">
        <v>26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33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30" t="s">
        <v>1</v>
      </c>
      <c r="F27" s="230"/>
      <c r="G27" s="230"/>
      <c r="H27" s="230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34</v>
      </c>
      <c r="E30" s="29"/>
      <c r="F30" s="29"/>
      <c r="G30" s="29"/>
      <c r="H30" s="29"/>
      <c r="I30" s="93"/>
      <c r="J30" s="68">
        <f>ROUND(J118,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101" t="s">
        <v>35</v>
      </c>
      <c r="J32" s="33" t="s">
        <v>37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2" t="s">
        <v>38</v>
      </c>
      <c r="E33" s="24" t="s">
        <v>39</v>
      </c>
      <c r="F33" s="103">
        <f>ROUND((SUM(BE118:BE131)),  2)</f>
        <v>0</v>
      </c>
      <c r="G33" s="29"/>
      <c r="H33" s="29"/>
      <c r="I33" s="104">
        <v>0.21</v>
      </c>
      <c r="J33" s="103">
        <f>ROUND(((SUM(BE118:BE131))*I33),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40</v>
      </c>
      <c r="F34" s="103">
        <f>ROUND((SUM(BF118:BF131)),  2)</f>
        <v>0</v>
      </c>
      <c r="G34" s="29"/>
      <c r="H34" s="29"/>
      <c r="I34" s="104">
        <v>0.15</v>
      </c>
      <c r="J34" s="103">
        <f>ROUND(((SUM(BF118:BF131))*I34),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41</v>
      </c>
      <c r="F35" s="103">
        <f>ROUND((SUM(BG118:BG131)),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42</v>
      </c>
      <c r="F36" s="103">
        <f>ROUND((SUM(BH118:BH131)),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43</v>
      </c>
      <c r="F37" s="103">
        <f>ROUND((SUM(BI118:BI131)),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44</v>
      </c>
      <c r="E39" s="57"/>
      <c r="F39" s="57"/>
      <c r="G39" s="107" t="s">
        <v>45</v>
      </c>
      <c r="H39" s="108" t="s">
        <v>46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0"/>
      <c r="L41" s="17"/>
    </row>
    <row r="42" spans="1:31" s="1" customFormat="1" ht="14.45" customHeight="1">
      <c r="B42" s="17"/>
      <c r="I42" s="90"/>
      <c r="L42" s="17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47</v>
      </c>
      <c r="E50" s="41"/>
      <c r="F50" s="41"/>
      <c r="G50" s="40" t="s">
        <v>48</v>
      </c>
      <c r="H50" s="41"/>
      <c r="I50" s="112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49</v>
      </c>
      <c r="E61" s="32"/>
      <c r="F61" s="113" t="s">
        <v>50</v>
      </c>
      <c r="G61" s="42" t="s">
        <v>49</v>
      </c>
      <c r="H61" s="32"/>
      <c r="I61" s="114"/>
      <c r="J61" s="115" t="s">
        <v>50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51</v>
      </c>
      <c r="E65" s="43"/>
      <c r="F65" s="43"/>
      <c r="G65" s="40" t="s">
        <v>52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49</v>
      </c>
      <c r="E76" s="32"/>
      <c r="F76" s="113" t="s">
        <v>50</v>
      </c>
      <c r="G76" s="42" t="s">
        <v>49</v>
      </c>
      <c r="H76" s="32"/>
      <c r="I76" s="114"/>
      <c r="J76" s="115" t="s">
        <v>50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115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7" t="str">
        <f>E7</f>
        <v>Rekonstrukce vnitřních prostor žst. Choceň</v>
      </c>
      <c r="F85" s="238"/>
      <c r="G85" s="238"/>
      <c r="H85" s="238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113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20" t="str">
        <f>E9</f>
        <v>09 - Nouzová signalizace</v>
      </c>
      <c r="F87" s="236"/>
      <c r="G87" s="236"/>
      <c r="H87" s="236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>Choceň</v>
      </c>
      <c r="G89" s="29"/>
      <c r="H89" s="29"/>
      <c r="I89" s="94" t="s">
        <v>22</v>
      </c>
      <c r="J89" s="52" t="str">
        <f>IF(J12="","",J12)</f>
        <v>3. 3. 2020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24</v>
      </c>
      <c r="D91" s="29"/>
      <c r="E91" s="29"/>
      <c r="F91" s="22" t="str">
        <f>E15</f>
        <v>SŽDC, s.o.</v>
      </c>
      <c r="G91" s="29"/>
      <c r="H91" s="29"/>
      <c r="I91" s="94" t="s">
        <v>29</v>
      </c>
      <c r="J91" s="27" t="str">
        <f>E21</f>
        <v>PRODIN a.s.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94" t="s">
        <v>32</v>
      </c>
      <c r="J92" s="27" t="str">
        <f>E24</f>
        <v>PRODIN a.s.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116</v>
      </c>
      <c r="D94" s="105"/>
      <c r="E94" s="105"/>
      <c r="F94" s="105"/>
      <c r="G94" s="105"/>
      <c r="H94" s="105"/>
      <c r="I94" s="120"/>
      <c r="J94" s="121" t="s">
        <v>117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118</v>
      </c>
      <c r="D96" s="29"/>
      <c r="E96" s="29"/>
      <c r="F96" s="29"/>
      <c r="G96" s="29"/>
      <c r="H96" s="29"/>
      <c r="I96" s="93"/>
      <c r="J96" s="68">
        <f>J118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119</v>
      </c>
    </row>
    <row r="97" spans="1:31" s="9" customFormat="1" ht="24.95" customHeight="1">
      <c r="B97" s="123"/>
      <c r="D97" s="124" t="s">
        <v>2471</v>
      </c>
      <c r="E97" s="125"/>
      <c r="F97" s="125"/>
      <c r="G97" s="125"/>
      <c r="H97" s="125"/>
      <c r="I97" s="126"/>
      <c r="J97" s="127">
        <f>J119</f>
        <v>0</v>
      </c>
      <c r="L97" s="123"/>
    </row>
    <row r="98" spans="1:31" s="9" customFormat="1" ht="24.95" customHeight="1">
      <c r="B98" s="123"/>
      <c r="D98" s="124" t="s">
        <v>2472</v>
      </c>
      <c r="E98" s="125"/>
      <c r="F98" s="125"/>
      <c r="G98" s="125"/>
      <c r="H98" s="125"/>
      <c r="I98" s="126"/>
      <c r="J98" s="127">
        <f>J125</f>
        <v>0</v>
      </c>
      <c r="L98" s="123"/>
    </row>
    <row r="99" spans="1:31" s="2" customFormat="1" ht="21.75" customHeight="1">
      <c r="A99" s="29"/>
      <c r="B99" s="30"/>
      <c r="C99" s="29"/>
      <c r="D99" s="29"/>
      <c r="E99" s="29"/>
      <c r="F99" s="29"/>
      <c r="G99" s="29"/>
      <c r="H99" s="29"/>
      <c r="I99" s="93"/>
      <c r="J99" s="29"/>
      <c r="K99" s="29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31" s="2" customFormat="1" ht="6.95" customHeight="1">
      <c r="A100" s="29"/>
      <c r="B100" s="44"/>
      <c r="C100" s="45"/>
      <c r="D100" s="45"/>
      <c r="E100" s="45"/>
      <c r="F100" s="45"/>
      <c r="G100" s="45"/>
      <c r="H100" s="45"/>
      <c r="I100" s="117"/>
      <c r="J100" s="45"/>
      <c r="K100" s="45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4" spans="1:31" s="2" customFormat="1" ht="6.95" customHeight="1">
      <c r="A104" s="29"/>
      <c r="B104" s="46"/>
      <c r="C104" s="47"/>
      <c r="D104" s="47"/>
      <c r="E104" s="47"/>
      <c r="F104" s="47"/>
      <c r="G104" s="47"/>
      <c r="H104" s="47"/>
      <c r="I104" s="118"/>
      <c r="J104" s="47"/>
      <c r="K104" s="47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24.95" customHeight="1">
      <c r="A105" s="29"/>
      <c r="B105" s="30"/>
      <c r="C105" s="18" t="s">
        <v>148</v>
      </c>
      <c r="D105" s="29"/>
      <c r="E105" s="29"/>
      <c r="F105" s="29"/>
      <c r="G105" s="29"/>
      <c r="H105" s="29"/>
      <c r="I105" s="93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6.95" customHeight="1">
      <c r="A106" s="29"/>
      <c r="B106" s="30"/>
      <c r="C106" s="29"/>
      <c r="D106" s="29"/>
      <c r="E106" s="29"/>
      <c r="F106" s="29"/>
      <c r="G106" s="29"/>
      <c r="H106" s="29"/>
      <c r="I106" s="93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2" customHeight="1">
      <c r="A107" s="29"/>
      <c r="B107" s="30"/>
      <c r="C107" s="24" t="s">
        <v>16</v>
      </c>
      <c r="D107" s="29"/>
      <c r="E107" s="29"/>
      <c r="F107" s="29"/>
      <c r="G107" s="29"/>
      <c r="H107" s="29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6.5" customHeight="1">
      <c r="A108" s="29"/>
      <c r="B108" s="30"/>
      <c r="C108" s="29"/>
      <c r="D108" s="29"/>
      <c r="E108" s="237" t="str">
        <f>E7</f>
        <v>Rekonstrukce vnitřních prostor žst. Choceň</v>
      </c>
      <c r="F108" s="238"/>
      <c r="G108" s="238"/>
      <c r="H108" s="238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113</v>
      </c>
      <c r="D109" s="29"/>
      <c r="E109" s="29"/>
      <c r="F109" s="29"/>
      <c r="G109" s="29"/>
      <c r="H109" s="29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220" t="str">
        <f>E9</f>
        <v>09 - Nouzová signalizace</v>
      </c>
      <c r="F110" s="236"/>
      <c r="G110" s="236"/>
      <c r="H110" s="236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4" t="s">
        <v>20</v>
      </c>
      <c r="D112" s="29"/>
      <c r="E112" s="29"/>
      <c r="F112" s="22" t="str">
        <f>F12</f>
        <v>Choceň</v>
      </c>
      <c r="G112" s="29"/>
      <c r="H112" s="29"/>
      <c r="I112" s="94" t="s">
        <v>22</v>
      </c>
      <c r="J112" s="52" t="str">
        <f>IF(J12="","",J12)</f>
        <v>3. 3. 2020</v>
      </c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93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5.2" customHeight="1">
      <c r="A114" s="29"/>
      <c r="B114" s="30"/>
      <c r="C114" s="24" t="s">
        <v>24</v>
      </c>
      <c r="D114" s="29"/>
      <c r="E114" s="29"/>
      <c r="F114" s="22" t="str">
        <f>E15</f>
        <v>SŽDC, s.o.</v>
      </c>
      <c r="G114" s="29"/>
      <c r="H114" s="29"/>
      <c r="I114" s="94" t="s">
        <v>29</v>
      </c>
      <c r="J114" s="27" t="str">
        <f>E21</f>
        <v>PRODIN a.s.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2" customHeight="1">
      <c r="A115" s="29"/>
      <c r="B115" s="30"/>
      <c r="C115" s="24" t="s">
        <v>27</v>
      </c>
      <c r="D115" s="29"/>
      <c r="E115" s="29"/>
      <c r="F115" s="22" t="str">
        <f>IF(E18="","",E18)</f>
        <v>Vyplň údaj</v>
      </c>
      <c r="G115" s="29"/>
      <c r="H115" s="29"/>
      <c r="I115" s="94" t="s">
        <v>32</v>
      </c>
      <c r="J115" s="27" t="str">
        <f>E24</f>
        <v>PRODIN a.s.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0.35" customHeight="1">
      <c r="A116" s="29"/>
      <c r="B116" s="30"/>
      <c r="C116" s="29"/>
      <c r="D116" s="29"/>
      <c r="E116" s="29"/>
      <c r="F116" s="29"/>
      <c r="G116" s="29"/>
      <c r="H116" s="29"/>
      <c r="I116" s="93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11" customFormat="1" ht="29.25" customHeight="1">
      <c r="A117" s="133"/>
      <c r="B117" s="134"/>
      <c r="C117" s="135" t="s">
        <v>149</v>
      </c>
      <c r="D117" s="136" t="s">
        <v>59</v>
      </c>
      <c r="E117" s="136" t="s">
        <v>55</v>
      </c>
      <c r="F117" s="136" t="s">
        <v>56</v>
      </c>
      <c r="G117" s="136" t="s">
        <v>150</v>
      </c>
      <c r="H117" s="136" t="s">
        <v>151</v>
      </c>
      <c r="I117" s="137" t="s">
        <v>152</v>
      </c>
      <c r="J117" s="138" t="s">
        <v>117</v>
      </c>
      <c r="K117" s="139" t="s">
        <v>153</v>
      </c>
      <c r="L117" s="140"/>
      <c r="M117" s="59" t="s">
        <v>1</v>
      </c>
      <c r="N117" s="60" t="s">
        <v>38</v>
      </c>
      <c r="O117" s="60" t="s">
        <v>154</v>
      </c>
      <c r="P117" s="60" t="s">
        <v>155</v>
      </c>
      <c r="Q117" s="60" t="s">
        <v>156</v>
      </c>
      <c r="R117" s="60" t="s">
        <v>157</v>
      </c>
      <c r="S117" s="60" t="s">
        <v>158</v>
      </c>
      <c r="T117" s="61" t="s">
        <v>159</v>
      </c>
      <c r="U117" s="133"/>
      <c r="V117" s="133"/>
      <c r="W117" s="133"/>
      <c r="X117" s="133"/>
      <c r="Y117" s="133"/>
      <c r="Z117" s="133"/>
      <c r="AA117" s="133"/>
      <c r="AB117" s="133"/>
      <c r="AC117" s="133"/>
      <c r="AD117" s="133"/>
      <c r="AE117" s="133"/>
    </row>
    <row r="118" spans="1:65" s="2" customFormat="1" ht="22.9" customHeight="1">
      <c r="A118" s="29"/>
      <c r="B118" s="30"/>
      <c r="C118" s="66" t="s">
        <v>160</v>
      </c>
      <c r="D118" s="29"/>
      <c r="E118" s="29"/>
      <c r="F118" s="29"/>
      <c r="G118" s="29"/>
      <c r="H118" s="29"/>
      <c r="I118" s="93"/>
      <c r="J118" s="141">
        <f>BK118</f>
        <v>0</v>
      </c>
      <c r="K118" s="29"/>
      <c r="L118" s="30"/>
      <c r="M118" s="62"/>
      <c r="N118" s="53"/>
      <c r="O118" s="63"/>
      <c r="P118" s="142">
        <f>P119+P125</f>
        <v>0</v>
      </c>
      <c r="Q118" s="63"/>
      <c r="R118" s="142">
        <f>R119+R125</f>
        <v>0</v>
      </c>
      <c r="S118" s="63"/>
      <c r="T118" s="143">
        <f>T119+T125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73</v>
      </c>
      <c r="AU118" s="14" t="s">
        <v>119</v>
      </c>
      <c r="BK118" s="144">
        <f>BK119+BK125</f>
        <v>0</v>
      </c>
    </row>
    <row r="119" spans="1:65" s="12" customFormat="1" ht="25.9" customHeight="1">
      <c r="B119" s="145"/>
      <c r="D119" s="146" t="s">
        <v>73</v>
      </c>
      <c r="E119" s="147" t="s">
        <v>2344</v>
      </c>
      <c r="F119" s="147" t="s">
        <v>2345</v>
      </c>
      <c r="I119" s="148"/>
      <c r="J119" s="149">
        <f>BK119</f>
        <v>0</v>
      </c>
      <c r="L119" s="145"/>
      <c r="M119" s="150"/>
      <c r="N119" s="151"/>
      <c r="O119" s="151"/>
      <c r="P119" s="152">
        <f>SUM(P120:P124)</f>
        <v>0</v>
      </c>
      <c r="Q119" s="151"/>
      <c r="R119" s="152">
        <f>SUM(R120:R124)</f>
        <v>0</v>
      </c>
      <c r="S119" s="151"/>
      <c r="T119" s="153">
        <f>SUM(T120:T124)</f>
        <v>0</v>
      </c>
      <c r="AR119" s="146" t="s">
        <v>84</v>
      </c>
      <c r="AT119" s="154" t="s">
        <v>73</v>
      </c>
      <c r="AU119" s="154" t="s">
        <v>74</v>
      </c>
      <c r="AY119" s="146" t="s">
        <v>163</v>
      </c>
      <c r="BK119" s="155">
        <f>SUM(BK120:BK124)</f>
        <v>0</v>
      </c>
    </row>
    <row r="120" spans="1:65" s="2" customFormat="1" ht="16.5" customHeight="1">
      <c r="A120" s="29"/>
      <c r="B120" s="158"/>
      <c r="C120" s="159" t="s">
        <v>82</v>
      </c>
      <c r="D120" s="159" t="s">
        <v>166</v>
      </c>
      <c r="E120" s="160" t="s">
        <v>2599</v>
      </c>
      <c r="F120" s="161" t="s">
        <v>2600</v>
      </c>
      <c r="G120" s="162" t="s">
        <v>1886</v>
      </c>
      <c r="H120" s="163">
        <v>1</v>
      </c>
      <c r="I120" s="164"/>
      <c r="J120" s="165">
        <f>ROUND(I120*H120,2)</f>
        <v>0</v>
      </c>
      <c r="K120" s="166"/>
      <c r="L120" s="30"/>
      <c r="M120" s="167" t="s">
        <v>1</v>
      </c>
      <c r="N120" s="168" t="s">
        <v>39</v>
      </c>
      <c r="O120" s="55"/>
      <c r="P120" s="169">
        <f>O120*H120</f>
        <v>0</v>
      </c>
      <c r="Q120" s="169">
        <v>0</v>
      </c>
      <c r="R120" s="169">
        <f>Q120*H120</f>
        <v>0</v>
      </c>
      <c r="S120" s="169">
        <v>0</v>
      </c>
      <c r="T120" s="170">
        <f>S120*H120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71" t="s">
        <v>536</v>
      </c>
      <c r="AT120" s="171" t="s">
        <v>166</v>
      </c>
      <c r="AU120" s="171" t="s">
        <v>82</v>
      </c>
      <c r="AY120" s="14" t="s">
        <v>163</v>
      </c>
      <c r="BE120" s="172">
        <f>IF(N120="základní",J120,0)</f>
        <v>0</v>
      </c>
      <c r="BF120" s="172">
        <f>IF(N120="snížená",J120,0)</f>
        <v>0</v>
      </c>
      <c r="BG120" s="172">
        <f>IF(N120="zákl. přenesená",J120,0)</f>
        <v>0</v>
      </c>
      <c r="BH120" s="172">
        <f>IF(N120="sníž. přenesená",J120,0)</f>
        <v>0</v>
      </c>
      <c r="BI120" s="172">
        <f>IF(N120="nulová",J120,0)</f>
        <v>0</v>
      </c>
      <c r="BJ120" s="14" t="s">
        <v>82</v>
      </c>
      <c r="BK120" s="172">
        <f>ROUND(I120*H120,2)</f>
        <v>0</v>
      </c>
      <c r="BL120" s="14" t="s">
        <v>536</v>
      </c>
      <c r="BM120" s="171" t="s">
        <v>84</v>
      </c>
    </row>
    <row r="121" spans="1:65" s="2" customFormat="1" ht="16.5" customHeight="1">
      <c r="A121" s="29"/>
      <c r="B121" s="158"/>
      <c r="C121" s="159" t="s">
        <v>84</v>
      </c>
      <c r="D121" s="159" t="s">
        <v>166</v>
      </c>
      <c r="E121" s="160" t="s">
        <v>2601</v>
      </c>
      <c r="F121" s="161" t="s">
        <v>2602</v>
      </c>
      <c r="G121" s="162" t="s">
        <v>1886</v>
      </c>
      <c r="H121" s="163">
        <v>1</v>
      </c>
      <c r="I121" s="164"/>
      <c r="J121" s="165">
        <f>ROUND(I121*H121,2)</f>
        <v>0</v>
      </c>
      <c r="K121" s="166"/>
      <c r="L121" s="30"/>
      <c r="M121" s="167" t="s">
        <v>1</v>
      </c>
      <c r="N121" s="168" t="s">
        <v>39</v>
      </c>
      <c r="O121" s="55"/>
      <c r="P121" s="169">
        <f>O121*H121</f>
        <v>0</v>
      </c>
      <c r="Q121" s="169">
        <v>0</v>
      </c>
      <c r="R121" s="169">
        <f>Q121*H121</f>
        <v>0</v>
      </c>
      <c r="S121" s="169">
        <v>0</v>
      </c>
      <c r="T121" s="170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71" t="s">
        <v>536</v>
      </c>
      <c r="AT121" s="171" t="s">
        <v>166</v>
      </c>
      <c r="AU121" s="171" t="s">
        <v>82</v>
      </c>
      <c r="AY121" s="14" t="s">
        <v>163</v>
      </c>
      <c r="BE121" s="172">
        <f>IF(N121="základní",J121,0)</f>
        <v>0</v>
      </c>
      <c r="BF121" s="172">
        <f>IF(N121="snížená",J121,0)</f>
        <v>0</v>
      </c>
      <c r="BG121" s="172">
        <f>IF(N121="zákl. přenesená",J121,0)</f>
        <v>0</v>
      </c>
      <c r="BH121" s="172">
        <f>IF(N121="sníž. přenesená",J121,0)</f>
        <v>0</v>
      </c>
      <c r="BI121" s="172">
        <f>IF(N121="nulová",J121,0)</f>
        <v>0</v>
      </c>
      <c r="BJ121" s="14" t="s">
        <v>82</v>
      </c>
      <c r="BK121" s="172">
        <f>ROUND(I121*H121,2)</f>
        <v>0</v>
      </c>
      <c r="BL121" s="14" t="s">
        <v>536</v>
      </c>
      <c r="BM121" s="171" t="s">
        <v>170</v>
      </c>
    </row>
    <row r="122" spans="1:65" s="2" customFormat="1" ht="16.5" customHeight="1">
      <c r="A122" s="29"/>
      <c r="B122" s="158"/>
      <c r="C122" s="159" t="s">
        <v>229</v>
      </c>
      <c r="D122" s="159" t="s">
        <v>166</v>
      </c>
      <c r="E122" s="160" t="s">
        <v>2603</v>
      </c>
      <c r="F122" s="161" t="s">
        <v>2604</v>
      </c>
      <c r="G122" s="162" t="s">
        <v>1886</v>
      </c>
      <c r="H122" s="163">
        <v>1</v>
      </c>
      <c r="I122" s="164"/>
      <c r="J122" s="165">
        <f>ROUND(I122*H122,2)</f>
        <v>0</v>
      </c>
      <c r="K122" s="166"/>
      <c r="L122" s="30"/>
      <c r="M122" s="167" t="s">
        <v>1</v>
      </c>
      <c r="N122" s="168" t="s">
        <v>39</v>
      </c>
      <c r="O122" s="55"/>
      <c r="P122" s="169">
        <f>O122*H122</f>
        <v>0</v>
      </c>
      <c r="Q122" s="169">
        <v>0</v>
      </c>
      <c r="R122" s="169">
        <f>Q122*H122</f>
        <v>0</v>
      </c>
      <c r="S122" s="169">
        <v>0</v>
      </c>
      <c r="T122" s="170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71" t="s">
        <v>536</v>
      </c>
      <c r="AT122" s="171" t="s">
        <v>166</v>
      </c>
      <c r="AU122" s="171" t="s">
        <v>82</v>
      </c>
      <c r="AY122" s="14" t="s">
        <v>163</v>
      </c>
      <c r="BE122" s="172">
        <f>IF(N122="základní",J122,0)</f>
        <v>0</v>
      </c>
      <c r="BF122" s="172">
        <f>IF(N122="snížená",J122,0)</f>
        <v>0</v>
      </c>
      <c r="BG122" s="172">
        <f>IF(N122="zákl. přenesená",J122,0)</f>
        <v>0</v>
      </c>
      <c r="BH122" s="172">
        <f>IF(N122="sníž. přenesená",J122,0)</f>
        <v>0</v>
      </c>
      <c r="BI122" s="172">
        <f>IF(N122="nulová",J122,0)</f>
        <v>0</v>
      </c>
      <c r="BJ122" s="14" t="s">
        <v>82</v>
      </c>
      <c r="BK122" s="172">
        <f>ROUND(I122*H122,2)</f>
        <v>0</v>
      </c>
      <c r="BL122" s="14" t="s">
        <v>536</v>
      </c>
      <c r="BM122" s="171" t="s">
        <v>308</v>
      </c>
    </row>
    <row r="123" spans="1:65" s="2" customFormat="1" ht="16.5" customHeight="1">
      <c r="A123" s="29"/>
      <c r="B123" s="158"/>
      <c r="C123" s="159" t="s">
        <v>170</v>
      </c>
      <c r="D123" s="159" t="s">
        <v>166</v>
      </c>
      <c r="E123" s="160" t="s">
        <v>2526</v>
      </c>
      <c r="F123" s="161" t="s">
        <v>2527</v>
      </c>
      <c r="G123" s="162" t="s">
        <v>287</v>
      </c>
      <c r="H123" s="163">
        <v>38</v>
      </c>
      <c r="I123" s="164"/>
      <c r="J123" s="165">
        <f>ROUND(I123*H123,2)</f>
        <v>0</v>
      </c>
      <c r="K123" s="166"/>
      <c r="L123" s="30"/>
      <c r="M123" s="167" t="s">
        <v>1</v>
      </c>
      <c r="N123" s="168" t="s">
        <v>39</v>
      </c>
      <c r="O123" s="55"/>
      <c r="P123" s="169">
        <f>O123*H123</f>
        <v>0</v>
      </c>
      <c r="Q123" s="169">
        <v>0</v>
      </c>
      <c r="R123" s="169">
        <f>Q123*H123</f>
        <v>0</v>
      </c>
      <c r="S123" s="169">
        <v>0</v>
      </c>
      <c r="T123" s="170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71" t="s">
        <v>536</v>
      </c>
      <c r="AT123" s="171" t="s">
        <v>166</v>
      </c>
      <c r="AU123" s="171" t="s">
        <v>82</v>
      </c>
      <c r="AY123" s="14" t="s">
        <v>163</v>
      </c>
      <c r="BE123" s="172">
        <f>IF(N123="základní",J123,0)</f>
        <v>0</v>
      </c>
      <c r="BF123" s="172">
        <f>IF(N123="snížená",J123,0)</f>
        <v>0</v>
      </c>
      <c r="BG123" s="172">
        <f>IF(N123="zákl. přenesená",J123,0)</f>
        <v>0</v>
      </c>
      <c r="BH123" s="172">
        <f>IF(N123="sníž. přenesená",J123,0)</f>
        <v>0</v>
      </c>
      <c r="BI123" s="172">
        <f>IF(N123="nulová",J123,0)</f>
        <v>0</v>
      </c>
      <c r="BJ123" s="14" t="s">
        <v>82</v>
      </c>
      <c r="BK123" s="172">
        <f>ROUND(I123*H123,2)</f>
        <v>0</v>
      </c>
      <c r="BL123" s="14" t="s">
        <v>536</v>
      </c>
      <c r="BM123" s="171" t="s">
        <v>210</v>
      </c>
    </row>
    <row r="124" spans="1:65" s="2" customFormat="1" ht="16.5" customHeight="1">
      <c r="A124" s="29"/>
      <c r="B124" s="158"/>
      <c r="C124" s="159" t="s">
        <v>298</v>
      </c>
      <c r="D124" s="159" t="s">
        <v>166</v>
      </c>
      <c r="E124" s="160" t="s">
        <v>2605</v>
      </c>
      <c r="F124" s="161" t="s">
        <v>2606</v>
      </c>
      <c r="G124" s="162" t="s">
        <v>475</v>
      </c>
      <c r="H124" s="163">
        <v>1</v>
      </c>
      <c r="I124" s="164"/>
      <c r="J124" s="165">
        <f>ROUND(I124*H124,2)</f>
        <v>0</v>
      </c>
      <c r="K124" s="166"/>
      <c r="L124" s="30"/>
      <c r="M124" s="167" t="s">
        <v>1</v>
      </c>
      <c r="N124" s="168" t="s">
        <v>39</v>
      </c>
      <c r="O124" s="55"/>
      <c r="P124" s="169">
        <f>O124*H124</f>
        <v>0</v>
      </c>
      <c r="Q124" s="169">
        <v>0</v>
      </c>
      <c r="R124" s="169">
        <f>Q124*H124</f>
        <v>0</v>
      </c>
      <c r="S124" s="169">
        <v>0</v>
      </c>
      <c r="T124" s="170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71" t="s">
        <v>536</v>
      </c>
      <c r="AT124" s="171" t="s">
        <v>166</v>
      </c>
      <c r="AU124" s="171" t="s">
        <v>82</v>
      </c>
      <c r="AY124" s="14" t="s">
        <v>163</v>
      </c>
      <c r="BE124" s="172">
        <f>IF(N124="základní",J124,0)</f>
        <v>0</v>
      </c>
      <c r="BF124" s="172">
        <f>IF(N124="snížená",J124,0)</f>
        <v>0</v>
      </c>
      <c r="BG124" s="172">
        <f>IF(N124="zákl. přenesená",J124,0)</f>
        <v>0</v>
      </c>
      <c r="BH124" s="172">
        <f>IF(N124="sníž. přenesená",J124,0)</f>
        <v>0</v>
      </c>
      <c r="BI124" s="172">
        <f>IF(N124="nulová",J124,0)</f>
        <v>0</v>
      </c>
      <c r="BJ124" s="14" t="s">
        <v>82</v>
      </c>
      <c r="BK124" s="172">
        <f>ROUND(I124*H124,2)</f>
        <v>0</v>
      </c>
      <c r="BL124" s="14" t="s">
        <v>536</v>
      </c>
      <c r="BM124" s="171" t="s">
        <v>109</v>
      </c>
    </row>
    <row r="125" spans="1:65" s="12" customFormat="1" ht="25.9" customHeight="1">
      <c r="B125" s="145"/>
      <c r="D125" s="146" t="s">
        <v>73</v>
      </c>
      <c r="E125" s="147" t="s">
        <v>2423</v>
      </c>
      <c r="F125" s="147" t="s">
        <v>2424</v>
      </c>
      <c r="I125" s="148"/>
      <c r="J125" s="149">
        <f>BK125</f>
        <v>0</v>
      </c>
      <c r="L125" s="145"/>
      <c r="M125" s="150"/>
      <c r="N125" s="151"/>
      <c r="O125" s="151"/>
      <c r="P125" s="152">
        <f>SUM(P126:P131)</f>
        <v>0</v>
      </c>
      <c r="Q125" s="151"/>
      <c r="R125" s="152">
        <f>SUM(R126:R131)</f>
        <v>0</v>
      </c>
      <c r="S125" s="151"/>
      <c r="T125" s="153">
        <f>SUM(T126:T131)</f>
        <v>0</v>
      </c>
      <c r="AR125" s="146" t="s">
        <v>84</v>
      </c>
      <c r="AT125" s="154" t="s">
        <v>73</v>
      </c>
      <c r="AU125" s="154" t="s">
        <v>74</v>
      </c>
      <c r="AY125" s="146" t="s">
        <v>163</v>
      </c>
      <c r="BK125" s="155">
        <f>SUM(BK126:BK131)</f>
        <v>0</v>
      </c>
    </row>
    <row r="126" spans="1:65" s="2" customFormat="1" ht="16.5" customHeight="1">
      <c r="A126" s="29"/>
      <c r="B126" s="158"/>
      <c r="C126" s="159" t="s">
        <v>308</v>
      </c>
      <c r="D126" s="159" t="s">
        <v>166</v>
      </c>
      <c r="E126" s="160" t="s">
        <v>2607</v>
      </c>
      <c r="F126" s="161" t="s">
        <v>2450</v>
      </c>
      <c r="G126" s="162" t="s">
        <v>475</v>
      </c>
      <c r="H126" s="163">
        <v>1</v>
      </c>
      <c r="I126" s="164"/>
      <c r="J126" s="165">
        <f t="shared" ref="J126:J131" si="0">ROUND(I126*H126,2)</f>
        <v>0</v>
      </c>
      <c r="K126" s="166"/>
      <c r="L126" s="30"/>
      <c r="M126" s="167" t="s">
        <v>1</v>
      </c>
      <c r="N126" s="168" t="s">
        <v>39</v>
      </c>
      <c r="O126" s="55"/>
      <c r="P126" s="169">
        <f t="shared" ref="P126:P131" si="1">O126*H126</f>
        <v>0</v>
      </c>
      <c r="Q126" s="169">
        <v>0</v>
      </c>
      <c r="R126" s="169">
        <f t="shared" ref="R126:R131" si="2">Q126*H126</f>
        <v>0</v>
      </c>
      <c r="S126" s="169">
        <v>0</v>
      </c>
      <c r="T126" s="170">
        <f t="shared" ref="T126:T131" si="3"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71" t="s">
        <v>536</v>
      </c>
      <c r="AT126" s="171" t="s">
        <v>166</v>
      </c>
      <c r="AU126" s="171" t="s">
        <v>82</v>
      </c>
      <c r="AY126" s="14" t="s">
        <v>163</v>
      </c>
      <c r="BE126" s="172">
        <f t="shared" ref="BE126:BE131" si="4">IF(N126="základní",J126,0)</f>
        <v>0</v>
      </c>
      <c r="BF126" s="172">
        <f t="shared" ref="BF126:BF131" si="5">IF(N126="snížená",J126,0)</f>
        <v>0</v>
      </c>
      <c r="BG126" s="172">
        <f t="shared" ref="BG126:BG131" si="6">IF(N126="zákl. přenesená",J126,0)</f>
        <v>0</v>
      </c>
      <c r="BH126" s="172">
        <f t="shared" ref="BH126:BH131" si="7">IF(N126="sníž. přenesená",J126,0)</f>
        <v>0</v>
      </c>
      <c r="BI126" s="172">
        <f t="shared" ref="BI126:BI131" si="8">IF(N126="nulová",J126,0)</f>
        <v>0</v>
      </c>
      <c r="BJ126" s="14" t="s">
        <v>82</v>
      </c>
      <c r="BK126" s="172">
        <f t="shared" ref="BK126:BK131" si="9">ROUND(I126*H126,2)</f>
        <v>0</v>
      </c>
      <c r="BL126" s="14" t="s">
        <v>536</v>
      </c>
      <c r="BM126" s="171" t="s">
        <v>1368</v>
      </c>
    </row>
    <row r="127" spans="1:65" s="2" customFormat="1" ht="16.5" customHeight="1">
      <c r="A127" s="29"/>
      <c r="B127" s="158"/>
      <c r="C127" s="159" t="s">
        <v>512</v>
      </c>
      <c r="D127" s="159" t="s">
        <v>166</v>
      </c>
      <c r="E127" s="160" t="s">
        <v>2453</v>
      </c>
      <c r="F127" s="161" t="s">
        <v>2454</v>
      </c>
      <c r="G127" s="162" t="s">
        <v>2340</v>
      </c>
      <c r="H127" s="163">
        <v>3</v>
      </c>
      <c r="I127" s="164"/>
      <c r="J127" s="165">
        <f t="shared" si="0"/>
        <v>0</v>
      </c>
      <c r="K127" s="166"/>
      <c r="L127" s="30"/>
      <c r="M127" s="167" t="s">
        <v>1</v>
      </c>
      <c r="N127" s="168" t="s">
        <v>39</v>
      </c>
      <c r="O127" s="55"/>
      <c r="P127" s="169">
        <f t="shared" si="1"/>
        <v>0</v>
      </c>
      <c r="Q127" s="169">
        <v>0</v>
      </c>
      <c r="R127" s="169">
        <f t="shared" si="2"/>
        <v>0</v>
      </c>
      <c r="S127" s="169">
        <v>0</v>
      </c>
      <c r="T127" s="170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71" t="s">
        <v>536</v>
      </c>
      <c r="AT127" s="171" t="s">
        <v>166</v>
      </c>
      <c r="AU127" s="171" t="s">
        <v>82</v>
      </c>
      <c r="AY127" s="14" t="s">
        <v>163</v>
      </c>
      <c r="BE127" s="172">
        <f t="shared" si="4"/>
        <v>0</v>
      </c>
      <c r="BF127" s="172">
        <f t="shared" si="5"/>
        <v>0</v>
      </c>
      <c r="BG127" s="172">
        <f t="shared" si="6"/>
        <v>0</v>
      </c>
      <c r="BH127" s="172">
        <f t="shared" si="7"/>
        <v>0</v>
      </c>
      <c r="BI127" s="172">
        <f t="shared" si="8"/>
        <v>0</v>
      </c>
      <c r="BJ127" s="14" t="s">
        <v>82</v>
      </c>
      <c r="BK127" s="172">
        <f t="shared" si="9"/>
        <v>0</v>
      </c>
      <c r="BL127" s="14" t="s">
        <v>536</v>
      </c>
      <c r="BM127" s="171" t="s">
        <v>568</v>
      </c>
    </row>
    <row r="128" spans="1:65" s="2" customFormat="1" ht="16.5" customHeight="1">
      <c r="A128" s="29"/>
      <c r="B128" s="158"/>
      <c r="C128" s="159" t="s">
        <v>210</v>
      </c>
      <c r="D128" s="159" t="s">
        <v>166</v>
      </c>
      <c r="E128" s="160" t="s">
        <v>2540</v>
      </c>
      <c r="F128" s="161" t="s">
        <v>2541</v>
      </c>
      <c r="G128" s="162" t="s">
        <v>2340</v>
      </c>
      <c r="H128" s="163">
        <v>2</v>
      </c>
      <c r="I128" s="164"/>
      <c r="J128" s="165">
        <f t="shared" si="0"/>
        <v>0</v>
      </c>
      <c r="K128" s="166"/>
      <c r="L128" s="30"/>
      <c r="M128" s="167" t="s">
        <v>1</v>
      </c>
      <c r="N128" s="168" t="s">
        <v>39</v>
      </c>
      <c r="O128" s="55"/>
      <c r="P128" s="169">
        <f t="shared" si="1"/>
        <v>0</v>
      </c>
      <c r="Q128" s="169">
        <v>0</v>
      </c>
      <c r="R128" s="169">
        <f t="shared" si="2"/>
        <v>0</v>
      </c>
      <c r="S128" s="169">
        <v>0</v>
      </c>
      <c r="T128" s="170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71" t="s">
        <v>536</v>
      </c>
      <c r="AT128" s="171" t="s">
        <v>166</v>
      </c>
      <c r="AU128" s="171" t="s">
        <v>82</v>
      </c>
      <c r="AY128" s="14" t="s">
        <v>163</v>
      </c>
      <c r="BE128" s="172">
        <f t="shared" si="4"/>
        <v>0</v>
      </c>
      <c r="BF128" s="172">
        <f t="shared" si="5"/>
        <v>0</v>
      </c>
      <c r="BG128" s="172">
        <f t="shared" si="6"/>
        <v>0</v>
      </c>
      <c r="BH128" s="172">
        <f t="shared" si="7"/>
        <v>0</v>
      </c>
      <c r="BI128" s="172">
        <f t="shared" si="8"/>
        <v>0</v>
      </c>
      <c r="BJ128" s="14" t="s">
        <v>82</v>
      </c>
      <c r="BK128" s="172">
        <f t="shared" si="9"/>
        <v>0</v>
      </c>
      <c r="BL128" s="14" t="s">
        <v>536</v>
      </c>
      <c r="BM128" s="171" t="s">
        <v>536</v>
      </c>
    </row>
    <row r="129" spans="1:65" s="2" customFormat="1" ht="16.5" customHeight="1">
      <c r="A129" s="29"/>
      <c r="B129" s="158"/>
      <c r="C129" s="159" t="s">
        <v>470</v>
      </c>
      <c r="D129" s="159" t="s">
        <v>166</v>
      </c>
      <c r="E129" s="160" t="s">
        <v>2455</v>
      </c>
      <c r="F129" s="161" t="s">
        <v>2456</v>
      </c>
      <c r="G129" s="162" t="s">
        <v>2340</v>
      </c>
      <c r="H129" s="163">
        <v>2</v>
      </c>
      <c r="I129" s="164"/>
      <c r="J129" s="165">
        <f t="shared" si="0"/>
        <v>0</v>
      </c>
      <c r="K129" s="166"/>
      <c r="L129" s="30"/>
      <c r="M129" s="167" t="s">
        <v>1</v>
      </c>
      <c r="N129" s="168" t="s">
        <v>39</v>
      </c>
      <c r="O129" s="55"/>
      <c r="P129" s="169">
        <f t="shared" si="1"/>
        <v>0</v>
      </c>
      <c r="Q129" s="169">
        <v>0</v>
      </c>
      <c r="R129" s="169">
        <f t="shared" si="2"/>
        <v>0</v>
      </c>
      <c r="S129" s="169">
        <v>0</v>
      </c>
      <c r="T129" s="170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1" t="s">
        <v>536</v>
      </c>
      <c r="AT129" s="171" t="s">
        <v>166</v>
      </c>
      <c r="AU129" s="171" t="s">
        <v>82</v>
      </c>
      <c r="AY129" s="14" t="s">
        <v>163</v>
      </c>
      <c r="BE129" s="172">
        <f t="shared" si="4"/>
        <v>0</v>
      </c>
      <c r="BF129" s="172">
        <f t="shared" si="5"/>
        <v>0</v>
      </c>
      <c r="BG129" s="172">
        <f t="shared" si="6"/>
        <v>0</v>
      </c>
      <c r="BH129" s="172">
        <f t="shared" si="7"/>
        <v>0</v>
      </c>
      <c r="BI129" s="172">
        <f t="shared" si="8"/>
        <v>0</v>
      </c>
      <c r="BJ129" s="14" t="s">
        <v>82</v>
      </c>
      <c r="BK129" s="172">
        <f t="shared" si="9"/>
        <v>0</v>
      </c>
      <c r="BL129" s="14" t="s">
        <v>536</v>
      </c>
      <c r="BM129" s="171" t="s">
        <v>560</v>
      </c>
    </row>
    <row r="130" spans="1:65" s="2" customFormat="1" ht="16.5" customHeight="1">
      <c r="A130" s="29"/>
      <c r="B130" s="158"/>
      <c r="C130" s="159" t="s">
        <v>109</v>
      </c>
      <c r="D130" s="159" t="s">
        <v>166</v>
      </c>
      <c r="E130" s="160" t="s">
        <v>2548</v>
      </c>
      <c r="F130" s="161" t="s">
        <v>2549</v>
      </c>
      <c r="G130" s="162" t="s">
        <v>287</v>
      </c>
      <c r="H130" s="163">
        <v>38</v>
      </c>
      <c r="I130" s="164"/>
      <c r="J130" s="165">
        <f t="shared" si="0"/>
        <v>0</v>
      </c>
      <c r="K130" s="166"/>
      <c r="L130" s="30"/>
      <c r="M130" s="167" t="s">
        <v>1</v>
      </c>
      <c r="N130" s="168" t="s">
        <v>39</v>
      </c>
      <c r="O130" s="55"/>
      <c r="P130" s="169">
        <f t="shared" si="1"/>
        <v>0</v>
      </c>
      <c r="Q130" s="169">
        <v>0</v>
      </c>
      <c r="R130" s="169">
        <f t="shared" si="2"/>
        <v>0</v>
      </c>
      <c r="S130" s="169">
        <v>0</v>
      </c>
      <c r="T130" s="170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1" t="s">
        <v>536</v>
      </c>
      <c r="AT130" s="171" t="s">
        <v>166</v>
      </c>
      <c r="AU130" s="171" t="s">
        <v>82</v>
      </c>
      <c r="AY130" s="14" t="s">
        <v>163</v>
      </c>
      <c r="BE130" s="172">
        <f t="shared" si="4"/>
        <v>0</v>
      </c>
      <c r="BF130" s="172">
        <f t="shared" si="5"/>
        <v>0</v>
      </c>
      <c r="BG130" s="172">
        <f t="shared" si="6"/>
        <v>0</v>
      </c>
      <c r="BH130" s="172">
        <f t="shared" si="7"/>
        <v>0</v>
      </c>
      <c r="BI130" s="172">
        <f t="shared" si="8"/>
        <v>0</v>
      </c>
      <c r="BJ130" s="14" t="s">
        <v>82</v>
      </c>
      <c r="BK130" s="172">
        <f t="shared" si="9"/>
        <v>0</v>
      </c>
      <c r="BL130" s="14" t="s">
        <v>536</v>
      </c>
      <c r="BM130" s="171" t="s">
        <v>544</v>
      </c>
    </row>
    <row r="131" spans="1:65" s="2" customFormat="1" ht="16.5" customHeight="1">
      <c r="A131" s="29"/>
      <c r="B131" s="158"/>
      <c r="C131" s="159" t="s">
        <v>609</v>
      </c>
      <c r="D131" s="159" t="s">
        <v>166</v>
      </c>
      <c r="E131" s="160" t="s">
        <v>2608</v>
      </c>
      <c r="F131" s="161" t="s">
        <v>2609</v>
      </c>
      <c r="G131" s="162" t="s">
        <v>1886</v>
      </c>
      <c r="H131" s="163">
        <v>1</v>
      </c>
      <c r="I131" s="164"/>
      <c r="J131" s="165">
        <f t="shared" si="0"/>
        <v>0</v>
      </c>
      <c r="K131" s="166"/>
      <c r="L131" s="30"/>
      <c r="M131" s="185" t="s">
        <v>1</v>
      </c>
      <c r="N131" s="186" t="s">
        <v>39</v>
      </c>
      <c r="O131" s="187"/>
      <c r="P131" s="188">
        <f t="shared" si="1"/>
        <v>0</v>
      </c>
      <c r="Q131" s="188">
        <v>0</v>
      </c>
      <c r="R131" s="188">
        <f t="shared" si="2"/>
        <v>0</v>
      </c>
      <c r="S131" s="188">
        <v>0</v>
      </c>
      <c r="T131" s="189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1" t="s">
        <v>536</v>
      </c>
      <c r="AT131" s="171" t="s">
        <v>166</v>
      </c>
      <c r="AU131" s="171" t="s">
        <v>82</v>
      </c>
      <c r="AY131" s="14" t="s">
        <v>163</v>
      </c>
      <c r="BE131" s="172">
        <f t="shared" si="4"/>
        <v>0</v>
      </c>
      <c r="BF131" s="172">
        <f t="shared" si="5"/>
        <v>0</v>
      </c>
      <c r="BG131" s="172">
        <f t="shared" si="6"/>
        <v>0</v>
      </c>
      <c r="BH131" s="172">
        <f t="shared" si="7"/>
        <v>0</v>
      </c>
      <c r="BI131" s="172">
        <f t="shared" si="8"/>
        <v>0</v>
      </c>
      <c r="BJ131" s="14" t="s">
        <v>82</v>
      </c>
      <c r="BK131" s="172">
        <f t="shared" si="9"/>
        <v>0</v>
      </c>
      <c r="BL131" s="14" t="s">
        <v>536</v>
      </c>
      <c r="BM131" s="171" t="s">
        <v>584</v>
      </c>
    </row>
    <row r="132" spans="1:65" s="2" customFormat="1" ht="6.95" customHeight="1">
      <c r="A132" s="29"/>
      <c r="B132" s="44"/>
      <c r="C132" s="45"/>
      <c r="D132" s="45"/>
      <c r="E132" s="45"/>
      <c r="F132" s="45"/>
      <c r="G132" s="45"/>
      <c r="H132" s="45"/>
      <c r="I132" s="117"/>
      <c r="J132" s="45"/>
      <c r="K132" s="45"/>
      <c r="L132" s="30"/>
      <c r="M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</sheetData>
  <autoFilter ref="C117:K131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4"/>
  <sheetViews>
    <sheetView showGridLines="0" tabSelected="1" workbookViewId="0">
      <selection activeCell="AA17" sqref="AA1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4" t="s">
        <v>111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84</v>
      </c>
    </row>
    <row r="4" spans="1:46" s="1" customFormat="1" ht="24.95" customHeight="1">
      <c r="B4" s="17"/>
      <c r="D4" s="18" t="s">
        <v>112</v>
      </c>
      <c r="I4" s="90"/>
      <c r="L4" s="17"/>
      <c r="M4" s="92" t="s">
        <v>10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16</v>
      </c>
      <c r="I6" s="90"/>
      <c r="L6" s="17"/>
    </row>
    <row r="7" spans="1:46" s="1" customFormat="1" ht="16.5" customHeight="1">
      <c r="B7" s="17"/>
      <c r="E7" s="237" t="str">
        <f>'Rekapitulace stavby'!K6</f>
        <v>Rekonstrukce vnitřních prostor žst. Choceň</v>
      </c>
      <c r="F7" s="238"/>
      <c r="G7" s="238"/>
      <c r="H7" s="238"/>
      <c r="I7" s="90"/>
      <c r="L7" s="17"/>
    </row>
    <row r="8" spans="1:46" s="2" customFormat="1" ht="12" customHeight="1">
      <c r="A8" s="29"/>
      <c r="B8" s="30"/>
      <c r="C8" s="29"/>
      <c r="D8" s="24" t="s">
        <v>113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20" t="s">
        <v>2610</v>
      </c>
      <c r="F9" s="236"/>
      <c r="G9" s="236"/>
      <c r="H9" s="236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94" t="s">
        <v>22</v>
      </c>
      <c r="J12" s="52" t="str">
        <f>'Rekapitulace stavby'!AN8</f>
        <v>3. 3. 2020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24</v>
      </c>
      <c r="E14" s="29"/>
      <c r="F14" s="29"/>
      <c r="G14" s="29"/>
      <c r="H14" s="29"/>
      <c r="I14" s="94" t="s">
        <v>25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2630</v>
      </c>
      <c r="F15" s="29"/>
      <c r="G15" s="29"/>
      <c r="H15" s="29"/>
      <c r="I15" s="94" t="s">
        <v>26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94" t="s">
        <v>25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9" t="str">
        <f>'Rekapitulace stavby'!E14</f>
        <v>Vyplň údaj</v>
      </c>
      <c r="F18" s="226"/>
      <c r="G18" s="226"/>
      <c r="H18" s="226"/>
      <c r="I18" s="94" t="s">
        <v>26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94" t="s">
        <v>25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30</v>
      </c>
      <c r="F21" s="29"/>
      <c r="G21" s="29"/>
      <c r="H21" s="29"/>
      <c r="I21" s="94" t="s">
        <v>26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32</v>
      </c>
      <c r="E23" s="29"/>
      <c r="F23" s="29"/>
      <c r="G23" s="29"/>
      <c r="H23" s="29"/>
      <c r="I23" s="94" t="s">
        <v>25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30</v>
      </c>
      <c r="F24" s="29"/>
      <c r="G24" s="29"/>
      <c r="H24" s="29"/>
      <c r="I24" s="94" t="s">
        <v>26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33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30" t="s">
        <v>1</v>
      </c>
      <c r="F27" s="230"/>
      <c r="G27" s="230"/>
      <c r="H27" s="230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34</v>
      </c>
      <c r="E30" s="29"/>
      <c r="F30" s="29"/>
      <c r="G30" s="29"/>
      <c r="H30" s="29"/>
      <c r="I30" s="93"/>
      <c r="J30" s="68">
        <f>ROUND(J118,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101" t="s">
        <v>35</v>
      </c>
      <c r="J32" s="33" t="s">
        <v>37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2" t="s">
        <v>38</v>
      </c>
      <c r="E33" s="24" t="s">
        <v>39</v>
      </c>
      <c r="F33" s="103">
        <f>ROUND((SUM(BE118:BE133)),  2)</f>
        <v>0</v>
      </c>
      <c r="G33" s="29"/>
      <c r="H33" s="29"/>
      <c r="I33" s="104">
        <v>0.21</v>
      </c>
      <c r="J33" s="103">
        <f>ROUND(((SUM(BE118:BE133))*I33),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40</v>
      </c>
      <c r="F34" s="103">
        <f>ROUND((SUM(BF118:BF133)),  2)</f>
        <v>0</v>
      </c>
      <c r="G34" s="29"/>
      <c r="H34" s="29"/>
      <c r="I34" s="104">
        <v>0.15</v>
      </c>
      <c r="J34" s="103">
        <f>ROUND(((SUM(BF118:BF133))*I34),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41</v>
      </c>
      <c r="F35" s="103">
        <f>ROUND((SUM(BG118:BG133)),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42</v>
      </c>
      <c r="F36" s="103">
        <f>ROUND((SUM(BH118:BH133)),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43</v>
      </c>
      <c r="F37" s="103">
        <f>ROUND((SUM(BI118:BI133)),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44</v>
      </c>
      <c r="E39" s="57"/>
      <c r="F39" s="57"/>
      <c r="G39" s="107" t="s">
        <v>45</v>
      </c>
      <c r="H39" s="108" t="s">
        <v>46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0"/>
      <c r="L41" s="17"/>
    </row>
    <row r="42" spans="1:31" s="1" customFormat="1" ht="14.45" customHeight="1">
      <c r="B42" s="17"/>
      <c r="I42" s="90"/>
      <c r="L42" s="17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47</v>
      </c>
      <c r="E50" s="41"/>
      <c r="F50" s="41"/>
      <c r="G50" s="40" t="s">
        <v>48</v>
      </c>
      <c r="H50" s="41"/>
      <c r="I50" s="112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49</v>
      </c>
      <c r="E61" s="32"/>
      <c r="F61" s="113" t="s">
        <v>50</v>
      </c>
      <c r="G61" s="42" t="s">
        <v>49</v>
      </c>
      <c r="H61" s="32"/>
      <c r="I61" s="114"/>
      <c r="J61" s="115" t="s">
        <v>50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51</v>
      </c>
      <c r="E65" s="43"/>
      <c r="F65" s="43"/>
      <c r="G65" s="40" t="s">
        <v>52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49</v>
      </c>
      <c r="E76" s="32"/>
      <c r="F76" s="113" t="s">
        <v>50</v>
      </c>
      <c r="G76" s="42" t="s">
        <v>49</v>
      </c>
      <c r="H76" s="32"/>
      <c r="I76" s="114"/>
      <c r="J76" s="115" t="s">
        <v>50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115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7" t="str">
        <f>E7</f>
        <v>Rekonstrukce vnitřních prostor žst. Choceň</v>
      </c>
      <c r="F85" s="238"/>
      <c r="G85" s="238"/>
      <c r="H85" s="238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113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20" t="str">
        <f>E9</f>
        <v>10 - Úprava EPS a rozhlasu</v>
      </c>
      <c r="F87" s="236"/>
      <c r="G87" s="236"/>
      <c r="H87" s="236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>Choceň</v>
      </c>
      <c r="G89" s="29"/>
      <c r="H89" s="29"/>
      <c r="I89" s="94" t="s">
        <v>22</v>
      </c>
      <c r="J89" s="52" t="str">
        <f>IF(J12="","",J12)</f>
        <v>3. 3. 2020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24</v>
      </c>
      <c r="D91" s="29"/>
      <c r="E91" s="29"/>
      <c r="F91" s="22" t="str">
        <f>E15</f>
        <v>SŽDC, s.o.</v>
      </c>
      <c r="G91" s="29"/>
      <c r="H91" s="29"/>
      <c r="I91" s="94" t="s">
        <v>29</v>
      </c>
      <c r="J91" s="27" t="str">
        <f>E21</f>
        <v>PRODIN a.s.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94" t="s">
        <v>32</v>
      </c>
      <c r="J92" s="27" t="str">
        <f>E24</f>
        <v>PRODIN a.s.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116</v>
      </c>
      <c r="D94" s="105"/>
      <c r="E94" s="105"/>
      <c r="F94" s="105"/>
      <c r="G94" s="105"/>
      <c r="H94" s="105"/>
      <c r="I94" s="120"/>
      <c r="J94" s="121" t="s">
        <v>117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118</v>
      </c>
      <c r="D96" s="29"/>
      <c r="E96" s="29"/>
      <c r="F96" s="29"/>
      <c r="G96" s="29"/>
      <c r="H96" s="29"/>
      <c r="I96" s="93"/>
      <c r="J96" s="68">
        <f>J118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119</v>
      </c>
    </row>
    <row r="97" spans="1:31" s="9" customFormat="1" ht="24.95" customHeight="1">
      <c r="B97" s="123"/>
      <c r="D97" s="124" t="s">
        <v>2471</v>
      </c>
      <c r="E97" s="125"/>
      <c r="F97" s="125"/>
      <c r="G97" s="125"/>
      <c r="H97" s="125"/>
      <c r="I97" s="126"/>
      <c r="J97" s="127">
        <f>J119</f>
        <v>0</v>
      </c>
      <c r="L97" s="123"/>
    </row>
    <row r="98" spans="1:31" s="9" customFormat="1" ht="24.95" customHeight="1">
      <c r="B98" s="123"/>
      <c r="D98" s="124" t="s">
        <v>2472</v>
      </c>
      <c r="E98" s="125"/>
      <c r="F98" s="125"/>
      <c r="G98" s="125"/>
      <c r="H98" s="125"/>
      <c r="I98" s="126"/>
      <c r="J98" s="127">
        <f>J122</f>
        <v>0</v>
      </c>
      <c r="L98" s="123"/>
    </row>
    <row r="99" spans="1:31" s="2" customFormat="1" ht="21.75" customHeight="1">
      <c r="A99" s="29"/>
      <c r="B99" s="30"/>
      <c r="C99" s="29"/>
      <c r="D99" s="29"/>
      <c r="E99" s="29"/>
      <c r="F99" s="29"/>
      <c r="G99" s="29"/>
      <c r="H99" s="29"/>
      <c r="I99" s="93"/>
      <c r="J99" s="29"/>
      <c r="K99" s="29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31" s="2" customFormat="1" ht="6.95" customHeight="1">
      <c r="A100" s="29"/>
      <c r="B100" s="44"/>
      <c r="C100" s="45"/>
      <c r="D100" s="45"/>
      <c r="E100" s="45"/>
      <c r="F100" s="45"/>
      <c r="G100" s="45"/>
      <c r="H100" s="45"/>
      <c r="I100" s="117"/>
      <c r="J100" s="45"/>
      <c r="K100" s="45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4" spans="1:31" s="2" customFormat="1" ht="6.95" customHeight="1">
      <c r="A104" s="29"/>
      <c r="B104" s="46"/>
      <c r="C104" s="47"/>
      <c r="D104" s="47"/>
      <c r="E104" s="47"/>
      <c r="F104" s="47"/>
      <c r="G104" s="47"/>
      <c r="H104" s="47"/>
      <c r="I104" s="118"/>
      <c r="J104" s="47"/>
      <c r="K104" s="47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24.95" customHeight="1">
      <c r="A105" s="29"/>
      <c r="B105" s="30"/>
      <c r="C105" s="18" t="s">
        <v>148</v>
      </c>
      <c r="D105" s="29"/>
      <c r="E105" s="29"/>
      <c r="F105" s="29"/>
      <c r="G105" s="29"/>
      <c r="H105" s="29"/>
      <c r="I105" s="93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6.95" customHeight="1">
      <c r="A106" s="29"/>
      <c r="B106" s="30"/>
      <c r="C106" s="29"/>
      <c r="D106" s="29"/>
      <c r="E106" s="29"/>
      <c r="F106" s="29"/>
      <c r="G106" s="29"/>
      <c r="H106" s="29"/>
      <c r="I106" s="93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2" customHeight="1">
      <c r="A107" s="29"/>
      <c r="B107" s="30"/>
      <c r="C107" s="24" t="s">
        <v>16</v>
      </c>
      <c r="D107" s="29"/>
      <c r="E107" s="29"/>
      <c r="F107" s="29"/>
      <c r="G107" s="29"/>
      <c r="H107" s="29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6.5" customHeight="1">
      <c r="A108" s="29"/>
      <c r="B108" s="30"/>
      <c r="C108" s="29"/>
      <c r="D108" s="29"/>
      <c r="E108" s="237" t="str">
        <f>E7</f>
        <v>Rekonstrukce vnitřních prostor žst. Choceň</v>
      </c>
      <c r="F108" s="238"/>
      <c r="G108" s="238"/>
      <c r="H108" s="238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113</v>
      </c>
      <c r="D109" s="29"/>
      <c r="E109" s="29"/>
      <c r="F109" s="29"/>
      <c r="G109" s="29"/>
      <c r="H109" s="29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220" t="str">
        <f>E9</f>
        <v>10 - Úprava EPS a rozhlasu</v>
      </c>
      <c r="F110" s="236"/>
      <c r="G110" s="236"/>
      <c r="H110" s="236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4" t="s">
        <v>20</v>
      </c>
      <c r="D112" s="29"/>
      <c r="E112" s="29"/>
      <c r="F112" s="22" t="str">
        <f>F12</f>
        <v>Choceň</v>
      </c>
      <c r="G112" s="29"/>
      <c r="H112" s="29"/>
      <c r="I112" s="94" t="s">
        <v>22</v>
      </c>
      <c r="J112" s="52" t="str">
        <f>IF(J12="","",J12)</f>
        <v>3. 3. 2020</v>
      </c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93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5.2" customHeight="1">
      <c r="A114" s="29"/>
      <c r="B114" s="30"/>
      <c r="C114" s="24" t="s">
        <v>24</v>
      </c>
      <c r="D114" s="29"/>
      <c r="E114" s="29"/>
      <c r="F114" s="22" t="str">
        <f>E15</f>
        <v>SŽDC, s.o.</v>
      </c>
      <c r="G114" s="29"/>
      <c r="H114" s="29"/>
      <c r="I114" s="94" t="s">
        <v>29</v>
      </c>
      <c r="J114" s="27" t="str">
        <f>E21</f>
        <v>PRODIN a.s.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2" customHeight="1">
      <c r="A115" s="29"/>
      <c r="B115" s="30"/>
      <c r="C115" s="24" t="s">
        <v>27</v>
      </c>
      <c r="D115" s="29"/>
      <c r="E115" s="29"/>
      <c r="F115" s="22" t="str">
        <f>IF(E18="","",E18)</f>
        <v>Vyplň údaj</v>
      </c>
      <c r="G115" s="29"/>
      <c r="H115" s="29"/>
      <c r="I115" s="94" t="s">
        <v>32</v>
      </c>
      <c r="J115" s="27" t="str">
        <f>E24</f>
        <v>PRODIN a.s.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0.35" customHeight="1">
      <c r="A116" s="29"/>
      <c r="B116" s="30"/>
      <c r="C116" s="29"/>
      <c r="D116" s="29"/>
      <c r="E116" s="29"/>
      <c r="F116" s="29"/>
      <c r="G116" s="29"/>
      <c r="H116" s="29"/>
      <c r="I116" s="93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11" customFormat="1" ht="29.25" customHeight="1">
      <c r="A117" s="133"/>
      <c r="B117" s="134"/>
      <c r="C117" s="135" t="s">
        <v>149</v>
      </c>
      <c r="D117" s="136" t="s">
        <v>59</v>
      </c>
      <c r="E117" s="136" t="s">
        <v>55</v>
      </c>
      <c r="F117" s="136" t="s">
        <v>56</v>
      </c>
      <c r="G117" s="136" t="s">
        <v>150</v>
      </c>
      <c r="H117" s="136" t="s">
        <v>151</v>
      </c>
      <c r="I117" s="137" t="s">
        <v>152</v>
      </c>
      <c r="J117" s="138" t="s">
        <v>117</v>
      </c>
      <c r="K117" s="139" t="s">
        <v>153</v>
      </c>
      <c r="L117" s="140"/>
      <c r="M117" s="59" t="s">
        <v>1</v>
      </c>
      <c r="N117" s="60" t="s">
        <v>38</v>
      </c>
      <c r="O117" s="60" t="s">
        <v>154</v>
      </c>
      <c r="P117" s="60" t="s">
        <v>155</v>
      </c>
      <c r="Q117" s="60" t="s">
        <v>156</v>
      </c>
      <c r="R117" s="60" t="s">
        <v>157</v>
      </c>
      <c r="S117" s="60" t="s">
        <v>158</v>
      </c>
      <c r="T117" s="61" t="s">
        <v>159</v>
      </c>
      <c r="U117" s="133"/>
      <c r="V117" s="133"/>
      <c r="W117" s="133"/>
      <c r="X117" s="133"/>
      <c r="Y117" s="133"/>
      <c r="Z117" s="133"/>
      <c r="AA117" s="133"/>
      <c r="AB117" s="133"/>
      <c r="AC117" s="133"/>
      <c r="AD117" s="133"/>
      <c r="AE117" s="133"/>
    </row>
    <row r="118" spans="1:65" s="2" customFormat="1" ht="22.9" customHeight="1">
      <c r="A118" s="29"/>
      <c r="B118" s="30"/>
      <c r="C118" s="66" t="s">
        <v>160</v>
      </c>
      <c r="D118" s="29"/>
      <c r="E118" s="29"/>
      <c r="F118" s="29"/>
      <c r="G118" s="29"/>
      <c r="H118" s="29"/>
      <c r="I118" s="93"/>
      <c r="J118" s="141">
        <f>BK118</f>
        <v>0</v>
      </c>
      <c r="K118" s="29"/>
      <c r="L118" s="30"/>
      <c r="M118" s="62"/>
      <c r="N118" s="53"/>
      <c r="O118" s="63"/>
      <c r="P118" s="142">
        <f>P119+P122</f>
        <v>0</v>
      </c>
      <c r="Q118" s="63"/>
      <c r="R118" s="142">
        <f>R119+R122</f>
        <v>0</v>
      </c>
      <c r="S118" s="63"/>
      <c r="T118" s="143">
        <f>T119+T122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73</v>
      </c>
      <c r="AU118" s="14" t="s">
        <v>119</v>
      </c>
      <c r="BK118" s="144">
        <f>BK119+BK122</f>
        <v>0</v>
      </c>
    </row>
    <row r="119" spans="1:65" s="12" customFormat="1" ht="25.9" customHeight="1">
      <c r="B119" s="145"/>
      <c r="D119" s="146" t="s">
        <v>73</v>
      </c>
      <c r="E119" s="147" t="s">
        <v>2344</v>
      </c>
      <c r="F119" s="147" t="s">
        <v>2345</v>
      </c>
      <c r="I119" s="148"/>
      <c r="J119" s="149">
        <f>BK119</f>
        <v>0</v>
      </c>
      <c r="L119" s="145"/>
      <c r="M119" s="150"/>
      <c r="N119" s="151"/>
      <c r="O119" s="151"/>
      <c r="P119" s="152">
        <f>SUM(P120:P121)</f>
        <v>0</v>
      </c>
      <c r="Q119" s="151"/>
      <c r="R119" s="152">
        <f>SUM(R120:R121)</f>
        <v>0</v>
      </c>
      <c r="S119" s="151"/>
      <c r="T119" s="153">
        <f>SUM(T120:T121)</f>
        <v>0</v>
      </c>
      <c r="AR119" s="146" t="s">
        <v>84</v>
      </c>
      <c r="AT119" s="154" t="s">
        <v>73</v>
      </c>
      <c r="AU119" s="154" t="s">
        <v>74</v>
      </c>
      <c r="AY119" s="146" t="s">
        <v>163</v>
      </c>
      <c r="BK119" s="155">
        <f>SUM(BK120:BK121)</f>
        <v>0</v>
      </c>
    </row>
    <row r="120" spans="1:65" s="2" customFormat="1" ht="16.5" customHeight="1">
      <c r="A120" s="29"/>
      <c r="B120" s="158"/>
      <c r="C120" s="159" t="s">
        <v>82</v>
      </c>
      <c r="D120" s="159" t="s">
        <v>166</v>
      </c>
      <c r="E120" s="160" t="s">
        <v>2611</v>
      </c>
      <c r="F120" s="161" t="s">
        <v>2612</v>
      </c>
      <c r="G120" s="162" t="s">
        <v>287</v>
      </c>
      <c r="H120" s="163">
        <v>108</v>
      </c>
      <c r="I120" s="164"/>
      <c r="J120" s="165">
        <f>ROUND(I120*H120,2)</f>
        <v>0</v>
      </c>
      <c r="K120" s="166"/>
      <c r="L120" s="30"/>
      <c r="M120" s="167" t="s">
        <v>1</v>
      </c>
      <c r="N120" s="168" t="s">
        <v>39</v>
      </c>
      <c r="O120" s="55"/>
      <c r="P120" s="169">
        <f>O120*H120</f>
        <v>0</v>
      </c>
      <c r="Q120" s="169">
        <v>0</v>
      </c>
      <c r="R120" s="169">
        <f>Q120*H120</f>
        <v>0</v>
      </c>
      <c r="S120" s="169">
        <v>0</v>
      </c>
      <c r="T120" s="170">
        <f>S120*H120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71" t="s">
        <v>536</v>
      </c>
      <c r="AT120" s="171" t="s">
        <v>166</v>
      </c>
      <c r="AU120" s="171" t="s">
        <v>82</v>
      </c>
      <c r="AY120" s="14" t="s">
        <v>163</v>
      </c>
      <c r="BE120" s="172">
        <f>IF(N120="základní",J120,0)</f>
        <v>0</v>
      </c>
      <c r="BF120" s="172">
        <f>IF(N120="snížená",J120,0)</f>
        <v>0</v>
      </c>
      <c r="BG120" s="172">
        <f>IF(N120="zákl. přenesená",J120,0)</f>
        <v>0</v>
      </c>
      <c r="BH120" s="172">
        <f>IF(N120="sníž. přenesená",J120,0)</f>
        <v>0</v>
      </c>
      <c r="BI120" s="172">
        <f>IF(N120="nulová",J120,0)</f>
        <v>0</v>
      </c>
      <c r="BJ120" s="14" t="s">
        <v>82</v>
      </c>
      <c r="BK120" s="172">
        <f>ROUND(I120*H120,2)</f>
        <v>0</v>
      </c>
      <c r="BL120" s="14" t="s">
        <v>536</v>
      </c>
      <c r="BM120" s="171" t="s">
        <v>84</v>
      </c>
    </row>
    <row r="121" spans="1:65" s="2" customFormat="1" ht="16.5" customHeight="1">
      <c r="A121" s="29"/>
      <c r="B121" s="158"/>
      <c r="C121" s="159" t="s">
        <v>84</v>
      </c>
      <c r="D121" s="159" t="s">
        <v>166</v>
      </c>
      <c r="E121" s="160" t="s">
        <v>2613</v>
      </c>
      <c r="F121" s="161" t="s">
        <v>2614</v>
      </c>
      <c r="G121" s="162" t="s">
        <v>475</v>
      </c>
      <c r="H121" s="163">
        <v>1</v>
      </c>
      <c r="I121" s="164"/>
      <c r="J121" s="165">
        <f>ROUND(I121*H121,2)</f>
        <v>0</v>
      </c>
      <c r="K121" s="166"/>
      <c r="L121" s="30"/>
      <c r="M121" s="167" t="s">
        <v>1</v>
      </c>
      <c r="N121" s="168" t="s">
        <v>39</v>
      </c>
      <c r="O121" s="55"/>
      <c r="P121" s="169">
        <f>O121*H121</f>
        <v>0</v>
      </c>
      <c r="Q121" s="169">
        <v>0</v>
      </c>
      <c r="R121" s="169">
        <f>Q121*H121</f>
        <v>0</v>
      </c>
      <c r="S121" s="169">
        <v>0</v>
      </c>
      <c r="T121" s="170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71" t="s">
        <v>536</v>
      </c>
      <c r="AT121" s="171" t="s">
        <v>166</v>
      </c>
      <c r="AU121" s="171" t="s">
        <v>82</v>
      </c>
      <c r="AY121" s="14" t="s">
        <v>163</v>
      </c>
      <c r="BE121" s="172">
        <f>IF(N121="základní",J121,0)</f>
        <v>0</v>
      </c>
      <c r="BF121" s="172">
        <f>IF(N121="snížená",J121,0)</f>
        <v>0</v>
      </c>
      <c r="BG121" s="172">
        <f>IF(N121="zákl. přenesená",J121,0)</f>
        <v>0</v>
      </c>
      <c r="BH121" s="172">
        <f>IF(N121="sníž. přenesená",J121,0)</f>
        <v>0</v>
      </c>
      <c r="BI121" s="172">
        <f>IF(N121="nulová",J121,0)</f>
        <v>0</v>
      </c>
      <c r="BJ121" s="14" t="s">
        <v>82</v>
      </c>
      <c r="BK121" s="172">
        <f>ROUND(I121*H121,2)</f>
        <v>0</v>
      </c>
      <c r="BL121" s="14" t="s">
        <v>536</v>
      </c>
      <c r="BM121" s="171" t="s">
        <v>170</v>
      </c>
    </row>
    <row r="122" spans="1:65" s="12" customFormat="1" ht="25.9" customHeight="1">
      <c r="B122" s="145"/>
      <c r="D122" s="146" t="s">
        <v>73</v>
      </c>
      <c r="E122" s="147" t="s">
        <v>2423</v>
      </c>
      <c r="F122" s="147" t="s">
        <v>2424</v>
      </c>
      <c r="I122" s="148"/>
      <c r="J122" s="149">
        <f>BK122</f>
        <v>0</v>
      </c>
      <c r="L122" s="145"/>
      <c r="M122" s="150"/>
      <c r="N122" s="151"/>
      <c r="O122" s="151"/>
      <c r="P122" s="152">
        <f>SUM(P123:P133)</f>
        <v>0</v>
      </c>
      <c r="Q122" s="151"/>
      <c r="R122" s="152">
        <f>SUM(R123:R133)</f>
        <v>0</v>
      </c>
      <c r="S122" s="151"/>
      <c r="T122" s="153">
        <f>SUM(T123:T133)</f>
        <v>0</v>
      </c>
      <c r="AR122" s="146" t="s">
        <v>84</v>
      </c>
      <c r="AT122" s="154" t="s">
        <v>73</v>
      </c>
      <c r="AU122" s="154" t="s">
        <v>74</v>
      </c>
      <c r="AY122" s="146" t="s">
        <v>163</v>
      </c>
      <c r="BK122" s="155">
        <f>SUM(BK123:BK133)</f>
        <v>0</v>
      </c>
    </row>
    <row r="123" spans="1:65" s="2" customFormat="1" ht="16.5" customHeight="1">
      <c r="A123" s="29"/>
      <c r="B123" s="158"/>
      <c r="C123" s="159" t="s">
        <v>229</v>
      </c>
      <c r="D123" s="159" t="s">
        <v>166</v>
      </c>
      <c r="E123" s="160" t="s">
        <v>2615</v>
      </c>
      <c r="F123" s="161" t="s">
        <v>2450</v>
      </c>
      <c r="G123" s="162" t="s">
        <v>475</v>
      </c>
      <c r="H123" s="163">
        <v>1</v>
      </c>
      <c r="I123" s="164"/>
      <c r="J123" s="165">
        <f t="shared" ref="J123:J133" si="0">ROUND(I123*H123,2)</f>
        <v>0</v>
      </c>
      <c r="K123" s="166"/>
      <c r="L123" s="30"/>
      <c r="M123" s="167" t="s">
        <v>1</v>
      </c>
      <c r="N123" s="168" t="s">
        <v>39</v>
      </c>
      <c r="O123" s="55"/>
      <c r="P123" s="169">
        <f t="shared" ref="P123:P133" si="1">O123*H123</f>
        <v>0</v>
      </c>
      <c r="Q123" s="169">
        <v>0</v>
      </c>
      <c r="R123" s="169">
        <f t="shared" ref="R123:R133" si="2">Q123*H123</f>
        <v>0</v>
      </c>
      <c r="S123" s="169">
        <v>0</v>
      </c>
      <c r="T123" s="170">
        <f t="shared" ref="T123:T133" si="3"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71" t="s">
        <v>536</v>
      </c>
      <c r="AT123" s="171" t="s">
        <v>166</v>
      </c>
      <c r="AU123" s="171" t="s">
        <v>82</v>
      </c>
      <c r="AY123" s="14" t="s">
        <v>163</v>
      </c>
      <c r="BE123" s="172">
        <f t="shared" ref="BE123:BE133" si="4">IF(N123="základní",J123,0)</f>
        <v>0</v>
      </c>
      <c r="BF123" s="172">
        <f t="shared" ref="BF123:BF133" si="5">IF(N123="snížená",J123,0)</f>
        <v>0</v>
      </c>
      <c r="BG123" s="172">
        <f t="shared" ref="BG123:BG133" si="6">IF(N123="zákl. přenesená",J123,0)</f>
        <v>0</v>
      </c>
      <c r="BH123" s="172">
        <f t="shared" ref="BH123:BH133" si="7">IF(N123="sníž. přenesená",J123,0)</f>
        <v>0</v>
      </c>
      <c r="BI123" s="172">
        <f t="shared" ref="BI123:BI133" si="8">IF(N123="nulová",J123,0)</f>
        <v>0</v>
      </c>
      <c r="BJ123" s="14" t="s">
        <v>82</v>
      </c>
      <c r="BK123" s="172">
        <f t="shared" ref="BK123:BK133" si="9">ROUND(I123*H123,2)</f>
        <v>0</v>
      </c>
      <c r="BL123" s="14" t="s">
        <v>536</v>
      </c>
      <c r="BM123" s="171" t="s">
        <v>308</v>
      </c>
    </row>
    <row r="124" spans="1:65" s="2" customFormat="1" ht="16.5" customHeight="1">
      <c r="A124" s="29"/>
      <c r="B124" s="158"/>
      <c r="C124" s="159" t="s">
        <v>170</v>
      </c>
      <c r="D124" s="159" t="s">
        <v>166</v>
      </c>
      <c r="E124" s="160" t="s">
        <v>2453</v>
      </c>
      <c r="F124" s="161" t="s">
        <v>2454</v>
      </c>
      <c r="G124" s="162" t="s">
        <v>2340</v>
      </c>
      <c r="H124" s="163">
        <v>3</v>
      </c>
      <c r="I124" s="164"/>
      <c r="J124" s="165">
        <f t="shared" si="0"/>
        <v>0</v>
      </c>
      <c r="K124" s="166"/>
      <c r="L124" s="30"/>
      <c r="M124" s="167" t="s">
        <v>1</v>
      </c>
      <c r="N124" s="168" t="s">
        <v>39</v>
      </c>
      <c r="O124" s="55"/>
      <c r="P124" s="169">
        <f t="shared" si="1"/>
        <v>0</v>
      </c>
      <c r="Q124" s="169">
        <v>0</v>
      </c>
      <c r="R124" s="169">
        <f t="shared" si="2"/>
        <v>0</v>
      </c>
      <c r="S124" s="169">
        <v>0</v>
      </c>
      <c r="T124" s="170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71" t="s">
        <v>536</v>
      </c>
      <c r="AT124" s="171" t="s">
        <v>166</v>
      </c>
      <c r="AU124" s="171" t="s">
        <v>82</v>
      </c>
      <c r="AY124" s="14" t="s">
        <v>163</v>
      </c>
      <c r="BE124" s="172">
        <f t="shared" si="4"/>
        <v>0</v>
      </c>
      <c r="BF124" s="172">
        <f t="shared" si="5"/>
        <v>0</v>
      </c>
      <c r="BG124" s="172">
        <f t="shared" si="6"/>
        <v>0</v>
      </c>
      <c r="BH124" s="172">
        <f t="shared" si="7"/>
        <v>0</v>
      </c>
      <c r="BI124" s="172">
        <f t="shared" si="8"/>
        <v>0</v>
      </c>
      <c r="BJ124" s="14" t="s">
        <v>82</v>
      </c>
      <c r="BK124" s="172">
        <f t="shared" si="9"/>
        <v>0</v>
      </c>
      <c r="BL124" s="14" t="s">
        <v>536</v>
      </c>
      <c r="BM124" s="171" t="s">
        <v>210</v>
      </c>
    </row>
    <row r="125" spans="1:65" s="2" customFormat="1" ht="16.5" customHeight="1">
      <c r="A125" s="29"/>
      <c r="B125" s="158"/>
      <c r="C125" s="159" t="s">
        <v>298</v>
      </c>
      <c r="D125" s="159" t="s">
        <v>166</v>
      </c>
      <c r="E125" s="160" t="s">
        <v>2540</v>
      </c>
      <c r="F125" s="161" t="s">
        <v>2541</v>
      </c>
      <c r="G125" s="162" t="s">
        <v>2340</v>
      </c>
      <c r="H125" s="163">
        <v>3</v>
      </c>
      <c r="I125" s="164"/>
      <c r="J125" s="165">
        <f t="shared" si="0"/>
        <v>0</v>
      </c>
      <c r="K125" s="166"/>
      <c r="L125" s="30"/>
      <c r="M125" s="167" t="s">
        <v>1</v>
      </c>
      <c r="N125" s="168" t="s">
        <v>39</v>
      </c>
      <c r="O125" s="55"/>
      <c r="P125" s="169">
        <f t="shared" si="1"/>
        <v>0</v>
      </c>
      <c r="Q125" s="169">
        <v>0</v>
      </c>
      <c r="R125" s="169">
        <f t="shared" si="2"/>
        <v>0</v>
      </c>
      <c r="S125" s="169">
        <v>0</v>
      </c>
      <c r="T125" s="170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1" t="s">
        <v>536</v>
      </c>
      <c r="AT125" s="171" t="s">
        <v>166</v>
      </c>
      <c r="AU125" s="171" t="s">
        <v>82</v>
      </c>
      <c r="AY125" s="14" t="s">
        <v>163</v>
      </c>
      <c r="BE125" s="172">
        <f t="shared" si="4"/>
        <v>0</v>
      </c>
      <c r="BF125" s="172">
        <f t="shared" si="5"/>
        <v>0</v>
      </c>
      <c r="BG125" s="172">
        <f t="shared" si="6"/>
        <v>0</v>
      </c>
      <c r="BH125" s="172">
        <f t="shared" si="7"/>
        <v>0</v>
      </c>
      <c r="BI125" s="172">
        <f t="shared" si="8"/>
        <v>0</v>
      </c>
      <c r="BJ125" s="14" t="s">
        <v>82</v>
      </c>
      <c r="BK125" s="172">
        <f t="shared" si="9"/>
        <v>0</v>
      </c>
      <c r="BL125" s="14" t="s">
        <v>536</v>
      </c>
      <c r="BM125" s="171" t="s">
        <v>109</v>
      </c>
    </row>
    <row r="126" spans="1:65" s="2" customFormat="1" ht="16.5" customHeight="1">
      <c r="A126" s="29"/>
      <c r="B126" s="158"/>
      <c r="C126" s="159" t="s">
        <v>308</v>
      </c>
      <c r="D126" s="159" t="s">
        <v>166</v>
      </c>
      <c r="E126" s="160" t="s">
        <v>2455</v>
      </c>
      <c r="F126" s="161" t="s">
        <v>2456</v>
      </c>
      <c r="G126" s="162" t="s">
        <v>2340</v>
      </c>
      <c r="H126" s="163">
        <v>3</v>
      </c>
      <c r="I126" s="164"/>
      <c r="J126" s="165">
        <f t="shared" si="0"/>
        <v>0</v>
      </c>
      <c r="K126" s="166"/>
      <c r="L126" s="30"/>
      <c r="M126" s="167" t="s">
        <v>1</v>
      </c>
      <c r="N126" s="168" t="s">
        <v>39</v>
      </c>
      <c r="O126" s="55"/>
      <c r="P126" s="169">
        <f t="shared" si="1"/>
        <v>0</v>
      </c>
      <c r="Q126" s="169">
        <v>0</v>
      </c>
      <c r="R126" s="169">
        <f t="shared" si="2"/>
        <v>0</v>
      </c>
      <c r="S126" s="169">
        <v>0</v>
      </c>
      <c r="T126" s="170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71" t="s">
        <v>536</v>
      </c>
      <c r="AT126" s="171" t="s">
        <v>166</v>
      </c>
      <c r="AU126" s="171" t="s">
        <v>82</v>
      </c>
      <c r="AY126" s="14" t="s">
        <v>163</v>
      </c>
      <c r="BE126" s="172">
        <f t="shared" si="4"/>
        <v>0</v>
      </c>
      <c r="BF126" s="172">
        <f t="shared" si="5"/>
        <v>0</v>
      </c>
      <c r="BG126" s="172">
        <f t="shared" si="6"/>
        <v>0</v>
      </c>
      <c r="BH126" s="172">
        <f t="shared" si="7"/>
        <v>0</v>
      </c>
      <c r="BI126" s="172">
        <f t="shared" si="8"/>
        <v>0</v>
      </c>
      <c r="BJ126" s="14" t="s">
        <v>82</v>
      </c>
      <c r="BK126" s="172">
        <f t="shared" si="9"/>
        <v>0</v>
      </c>
      <c r="BL126" s="14" t="s">
        <v>536</v>
      </c>
      <c r="BM126" s="171" t="s">
        <v>1368</v>
      </c>
    </row>
    <row r="127" spans="1:65" s="2" customFormat="1" ht="16.5" customHeight="1">
      <c r="A127" s="29"/>
      <c r="B127" s="158"/>
      <c r="C127" s="159" t="s">
        <v>512</v>
      </c>
      <c r="D127" s="159" t="s">
        <v>166</v>
      </c>
      <c r="E127" s="160" t="s">
        <v>2616</v>
      </c>
      <c r="F127" s="161" t="s">
        <v>2617</v>
      </c>
      <c r="G127" s="162" t="s">
        <v>475</v>
      </c>
      <c r="H127" s="163">
        <v>1</v>
      </c>
      <c r="I127" s="164"/>
      <c r="J127" s="165">
        <f t="shared" si="0"/>
        <v>0</v>
      </c>
      <c r="K127" s="166"/>
      <c r="L127" s="30"/>
      <c r="M127" s="167" t="s">
        <v>1</v>
      </c>
      <c r="N127" s="168" t="s">
        <v>39</v>
      </c>
      <c r="O127" s="55"/>
      <c r="P127" s="169">
        <f t="shared" si="1"/>
        <v>0</v>
      </c>
      <c r="Q127" s="169">
        <v>0</v>
      </c>
      <c r="R127" s="169">
        <f t="shared" si="2"/>
        <v>0</v>
      </c>
      <c r="S127" s="169">
        <v>0</v>
      </c>
      <c r="T127" s="170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71" t="s">
        <v>536</v>
      </c>
      <c r="AT127" s="171" t="s">
        <v>166</v>
      </c>
      <c r="AU127" s="171" t="s">
        <v>82</v>
      </c>
      <c r="AY127" s="14" t="s">
        <v>163</v>
      </c>
      <c r="BE127" s="172">
        <f t="shared" si="4"/>
        <v>0</v>
      </c>
      <c r="BF127" s="172">
        <f t="shared" si="5"/>
        <v>0</v>
      </c>
      <c r="BG127" s="172">
        <f t="shared" si="6"/>
        <v>0</v>
      </c>
      <c r="BH127" s="172">
        <f t="shared" si="7"/>
        <v>0</v>
      </c>
      <c r="BI127" s="172">
        <f t="shared" si="8"/>
        <v>0</v>
      </c>
      <c r="BJ127" s="14" t="s">
        <v>82</v>
      </c>
      <c r="BK127" s="172">
        <f t="shared" si="9"/>
        <v>0</v>
      </c>
      <c r="BL127" s="14" t="s">
        <v>536</v>
      </c>
      <c r="BM127" s="171" t="s">
        <v>568</v>
      </c>
    </row>
    <row r="128" spans="1:65" s="2" customFormat="1" ht="16.5" customHeight="1">
      <c r="A128" s="29"/>
      <c r="B128" s="158"/>
      <c r="C128" s="159" t="s">
        <v>210</v>
      </c>
      <c r="D128" s="159" t="s">
        <v>166</v>
      </c>
      <c r="E128" s="160" t="s">
        <v>2618</v>
      </c>
      <c r="F128" s="161" t="s">
        <v>2619</v>
      </c>
      <c r="G128" s="162" t="s">
        <v>2340</v>
      </c>
      <c r="H128" s="163">
        <v>5</v>
      </c>
      <c r="I128" s="164"/>
      <c r="J128" s="165">
        <f t="shared" si="0"/>
        <v>0</v>
      </c>
      <c r="K128" s="166"/>
      <c r="L128" s="30"/>
      <c r="M128" s="167" t="s">
        <v>1</v>
      </c>
      <c r="N128" s="168" t="s">
        <v>39</v>
      </c>
      <c r="O128" s="55"/>
      <c r="P128" s="169">
        <f t="shared" si="1"/>
        <v>0</v>
      </c>
      <c r="Q128" s="169">
        <v>0</v>
      </c>
      <c r="R128" s="169">
        <f t="shared" si="2"/>
        <v>0</v>
      </c>
      <c r="S128" s="169">
        <v>0</v>
      </c>
      <c r="T128" s="170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71" t="s">
        <v>536</v>
      </c>
      <c r="AT128" s="171" t="s">
        <v>166</v>
      </c>
      <c r="AU128" s="171" t="s">
        <v>82</v>
      </c>
      <c r="AY128" s="14" t="s">
        <v>163</v>
      </c>
      <c r="BE128" s="172">
        <f t="shared" si="4"/>
        <v>0</v>
      </c>
      <c r="BF128" s="172">
        <f t="shared" si="5"/>
        <v>0</v>
      </c>
      <c r="BG128" s="172">
        <f t="shared" si="6"/>
        <v>0</v>
      </c>
      <c r="BH128" s="172">
        <f t="shared" si="7"/>
        <v>0</v>
      </c>
      <c r="BI128" s="172">
        <f t="shared" si="8"/>
        <v>0</v>
      </c>
      <c r="BJ128" s="14" t="s">
        <v>82</v>
      </c>
      <c r="BK128" s="172">
        <f t="shared" si="9"/>
        <v>0</v>
      </c>
      <c r="BL128" s="14" t="s">
        <v>536</v>
      </c>
      <c r="BM128" s="171" t="s">
        <v>536</v>
      </c>
    </row>
    <row r="129" spans="1:65" s="2" customFormat="1" ht="16.5" customHeight="1">
      <c r="A129" s="29"/>
      <c r="B129" s="158"/>
      <c r="C129" s="159" t="s">
        <v>470</v>
      </c>
      <c r="D129" s="159" t="s">
        <v>166</v>
      </c>
      <c r="E129" s="160" t="s">
        <v>2620</v>
      </c>
      <c r="F129" s="161" t="s">
        <v>2621</v>
      </c>
      <c r="G129" s="162" t="s">
        <v>475</v>
      </c>
      <c r="H129" s="163">
        <v>1</v>
      </c>
      <c r="I129" s="164"/>
      <c r="J129" s="165">
        <f t="shared" si="0"/>
        <v>0</v>
      </c>
      <c r="K129" s="166"/>
      <c r="L129" s="30"/>
      <c r="M129" s="167" t="s">
        <v>1</v>
      </c>
      <c r="N129" s="168" t="s">
        <v>39</v>
      </c>
      <c r="O129" s="55"/>
      <c r="P129" s="169">
        <f t="shared" si="1"/>
        <v>0</v>
      </c>
      <c r="Q129" s="169">
        <v>0</v>
      </c>
      <c r="R129" s="169">
        <f t="shared" si="2"/>
        <v>0</v>
      </c>
      <c r="S129" s="169">
        <v>0</v>
      </c>
      <c r="T129" s="170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1" t="s">
        <v>536</v>
      </c>
      <c r="AT129" s="171" t="s">
        <v>166</v>
      </c>
      <c r="AU129" s="171" t="s">
        <v>82</v>
      </c>
      <c r="AY129" s="14" t="s">
        <v>163</v>
      </c>
      <c r="BE129" s="172">
        <f t="shared" si="4"/>
        <v>0</v>
      </c>
      <c r="BF129" s="172">
        <f t="shared" si="5"/>
        <v>0</v>
      </c>
      <c r="BG129" s="172">
        <f t="shared" si="6"/>
        <v>0</v>
      </c>
      <c r="BH129" s="172">
        <f t="shared" si="7"/>
        <v>0</v>
      </c>
      <c r="BI129" s="172">
        <f t="shared" si="8"/>
        <v>0</v>
      </c>
      <c r="BJ129" s="14" t="s">
        <v>82</v>
      </c>
      <c r="BK129" s="172">
        <f t="shared" si="9"/>
        <v>0</v>
      </c>
      <c r="BL129" s="14" t="s">
        <v>536</v>
      </c>
      <c r="BM129" s="171" t="s">
        <v>560</v>
      </c>
    </row>
    <row r="130" spans="1:65" s="2" customFormat="1" ht="16.5" customHeight="1">
      <c r="A130" s="29"/>
      <c r="B130" s="158"/>
      <c r="C130" s="159" t="s">
        <v>109</v>
      </c>
      <c r="D130" s="159" t="s">
        <v>166</v>
      </c>
      <c r="E130" s="160" t="s">
        <v>2622</v>
      </c>
      <c r="F130" s="161" t="s">
        <v>2623</v>
      </c>
      <c r="G130" s="162" t="s">
        <v>287</v>
      </c>
      <c r="H130" s="163">
        <v>108</v>
      </c>
      <c r="I130" s="164"/>
      <c r="J130" s="165">
        <f t="shared" si="0"/>
        <v>0</v>
      </c>
      <c r="K130" s="166"/>
      <c r="L130" s="30"/>
      <c r="M130" s="167" t="s">
        <v>1</v>
      </c>
      <c r="N130" s="168" t="s">
        <v>39</v>
      </c>
      <c r="O130" s="55"/>
      <c r="P130" s="169">
        <f t="shared" si="1"/>
        <v>0</v>
      </c>
      <c r="Q130" s="169">
        <v>0</v>
      </c>
      <c r="R130" s="169">
        <f t="shared" si="2"/>
        <v>0</v>
      </c>
      <c r="S130" s="169">
        <v>0</v>
      </c>
      <c r="T130" s="170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1" t="s">
        <v>536</v>
      </c>
      <c r="AT130" s="171" t="s">
        <v>166</v>
      </c>
      <c r="AU130" s="171" t="s">
        <v>82</v>
      </c>
      <c r="AY130" s="14" t="s">
        <v>163</v>
      </c>
      <c r="BE130" s="172">
        <f t="shared" si="4"/>
        <v>0</v>
      </c>
      <c r="BF130" s="172">
        <f t="shared" si="5"/>
        <v>0</v>
      </c>
      <c r="BG130" s="172">
        <f t="shared" si="6"/>
        <v>0</v>
      </c>
      <c r="BH130" s="172">
        <f t="shared" si="7"/>
        <v>0</v>
      </c>
      <c r="BI130" s="172">
        <f t="shared" si="8"/>
        <v>0</v>
      </c>
      <c r="BJ130" s="14" t="s">
        <v>82</v>
      </c>
      <c r="BK130" s="172">
        <f t="shared" si="9"/>
        <v>0</v>
      </c>
      <c r="BL130" s="14" t="s">
        <v>536</v>
      </c>
      <c r="BM130" s="171" t="s">
        <v>544</v>
      </c>
    </row>
    <row r="131" spans="1:65" s="2" customFormat="1" ht="16.5" customHeight="1">
      <c r="A131" s="29"/>
      <c r="B131" s="158"/>
      <c r="C131" s="159" t="s">
        <v>609</v>
      </c>
      <c r="D131" s="159" t="s">
        <v>166</v>
      </c>
      <c r="E131" s="160" t="s">
        <v>2624</v>
      </c>
      <c r="F131" s="161" t="s">
        <v>2625</v>
      </c>
      <c r="G131" s="162" t="s">
        <v>2340</v>
      </c>
      <c r="H131" s="163">
        <v>12</v>
      </c>
      <c r="I131" s="164"/>
      <c r="J131" s="165">
        <f t="shared" si="0"/>
        <v>0</v>
      </c>
      <c r="K131" s="166"/>
      <c r="L131" s="30"/>
      <c r="M131" s="167" t="s">
        <v>1</v>
      </c>
      <c r="N131" s="168" t="s">
        <v>39</v>
      </c>
      <c r="O131" s="55"/>
      <c r="P131" s="169">
        <f t="shared" si="1"/>
        <v>0</v>
      </c>
      <c r="Q131" s="169">
        <v>0</v>
      </c>
      <c r="R131" s="169">
        <f t="shared" si="2"/>
        <v>0</v>
      </c>
      <c r="S131" s="169">
        <v>0</v>
      </c>
      <c r="T131" s="170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1" t="s">
        <v>536</v>
      </c>
      <c r="AT131" s="171" t="s">
        <v>166</v>
      </c>
      <c r="AU131" s="171" t="s">
        <v>82</v>
      </c>
      <c r="AY131" s="14" t="s">
        <v>163</v>
      </c>
      <c r="BE131" s="172">
        <f t="shared" si="4"/>
        <v>0</v>
      </c>
      <c r="BF131" s="172">
        <f t="shared" si="5"/>
        <v>0</v>
      </c>
      <c r="BG131" s="172">
        <f t="shared" si="6"/>
        <v>0</v>
      </c>
      <c r="BH131" s="172">
        <f t="shared" si="7"/>
        <v>0</v>
      </c>
      <c r="BI131" s="172">
        <f t="shared" si="8"/>
        <v>0</v>
      </c>
      <c r="BJ131" s="14" t="s">
        <v>82</v>
      </c>
      <c r="BK131" s="172">
        <f t="shared" si="9"/>
        <v>0</v>
      </c>
      <c r="BL131" s="14" t="s">
        <v>536</v>
      </c>
      <c r="BM131" s="171" t="s">
        <v>584</v>
      </c>
    </row>
    <row r="132" spans="1:65" s="2" customFormat="1" ht="16.5" customHeight="1">
      <c r="A132" s="29"/>
      <c r="B132" s="158"/>
      <c r="C132" s="159" t="s">
        <v>1368</v>
      </c>
      <c r="D132" s="159" t="s">
        <v>166</v>
      </c>
      <c r="E132" s="160" t="s">
        <v>2626</v>
      </c>
      <c r="F132" s="161" t="s">
        <v>2627</v>
      </c>
      <c r="G132" s="162" t="s">
        <v>2340</v>
      </c>
      <c r="H132" s="163">
        <v>6</v>
      </c>
      <c r="I132" s="164"/>
      <c r="J132" s="165">
        <f t="shared" si="0"/>
        <v>0</v>
      </c>
      <c r="K132" s="166"/>
      <c r="L132" s="30"/>
      <c r="M132" s="167" t="s">
        <v>1</v>
      </c>
      <c r="N132" s="168" t="s">
        <v>39</v>
      </c>
      <c r="O132" s="55"/>
      <c r="P132" s="169">
        <f t="shared" si="1"/>
        <v>0</v>
      </c>
      <c r="Q132" s="169">
        <v>0</v>
      </c>
      <c r="R132" s="169">
        <f t="shared" si="2"/>
        <v>0</v>
      </c>
      <c r="S132" s="169">
        <v>0</v>
      </c>
      <c r="T132" s="170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1" t="s">
        <v>536</v>
      </c>
      <c r="AT132" s="171" t="s">
        <v>166</v>
      </c>
      <c r="AU132" s="171" t="s">
        <v>82</v>
      </c>
      <c r="AY132" s="14" t="s">
        <v>163</v>
      </c>
      <c r="BE132" s="172">
        <f t="shared" si="4"/>
        <v>0</v>
      </c>
      <c r="BF132" s="172">
        <f t="shared" si="5"/>
        <v>0</v>
      </c>
      <c r="BG132" s="172">
        <f t="shared" si="6"/>
        <v>0</v>
      </c>
      <c r="BH132" s="172">
        <f t="shared" si="7"/>
        <v>0</v>
      </c>
      <c r="BI132" s="172">
        <f t="shared" si="8"/>
        <v>0</v>
      </c>
      <c r="BJ132" s="14" t="s">
        <v>82</v>
      </c>
      <c r="BK132" s="172">
        <f t="shared" si="9"/>
        <v>0</v>
      </c>
      <c r="BL132" s="14" t="s">
        <v>536</v>
      </c>
      <c r="BM132" s="171" t="s">
        <v>548</v>
      </c>
    </row>
    <row r="133" spans="1:65" s="2" customFormat="1" ht="16.5" customHeight="1">
      <c r="A133" s="29"/>
      <c r="B133" s="158"/>
      <c r="C133" s="159" t="s">
        <v>613</v>
      </c>
      <c r="D133" s="159" t="s">
        <v>166</v>
      </c>
      <c r="E133" s="160" t="s">
        <v>2628</v>
      </c>
      <c r="F133" s="161" t="s">
        <v>2629</v>
      </c>
      <c r="G133" s="162" t="s">
        <v>2340</v>
      </c>
      <c r="H133" s="163">
        <v>8</v>
      </c>
      <c r="I133" s="164"/>
      <c r="J133" s="165">
        <f t="shared" si="0"/>
        <v>0</v>
      </c>
      <c r="K133" s="166"/>
      <c r="L133" s="30"/>
      <c r="M133" s="185" t="s">
        <v>1</v>
      </c>
      <c r="N133" s="186" t="s">
        <v>39</v>
      </c>
      <c r="O133" s="187"/>
      <c r="P133" s="188">
        <f t="shared" si="1"/>
        <v>0</v>
      </c>
      <c r="Q133" s="188">
        <v>0</v>
      </c>
      <c r="R133" s="188">
        <f t="shared" si="2"/>
        <v>0</v>
      </c>
      <c r="S133" s="188">
        <v>0</v>
      </c>
      <c r="T133" s="189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1" t="s">
        <v>536</v>
      </c>
      <c r="AT133" s="171" t="s">
        <v>166</v>
      </c>
      <c r="AU133" s="171" t="s">
        <v>82</v>
      </c>
      <c r="AY133" s="14" t="s">
        <v>163</v>
      </c>
      <c r="BE133" s="172">
        <f t="shared" si="4"/>
        <v>0</v>
      </c>
      <c r="BF133" s="172">
        <f t="shared" si="5"/>
        <v>0</v>
      </c>
      <c r="BG133" s="172">
        <f t="shared" si="6"/>
        <v>0</v>
      </c>
      <c r="BH133" s="172">
        <f t="shared" si="7"/>
        <v>0</v>
      </c>
      <c r="BI133" s="172">
        <f t="shared" si="8"/>
        <v>0</v>
      </c>
      <c r="BJ133" s="14" t="s">
        <v>82</v>
      </c>
      <c r="BK133" s="172">
        <f t="shared" si="9"/>
        <v>0</v>
      </c>
      <c r="BL133" s="14" t="s">
        <v>536</v>
      </c>
      <c r="BM133" s="171" t="s">
        <v>268</v>
      </c>
    </row>
    <row r="134" spans="1:65" s="2" customFormat="1" ht="6.95" customHeight="1">
      <c r="A134" s="29"/>
      <c r="B134" s="44"/>
      <c r="C134" s="45"/>
      <c r="D134" s="45"/>
      <c r="E134" s="45"/>
      <c r="F134" s="45"/>
      <c r="G134" s="45"/>
      <c r="H134" s="45"/>
      <c r="I134" s="117"/>
      <c r="J134" s="45"/>
      <c r="K134" s="45"/>
      <c r="L134" s="30"/>
      <c r="M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</sheetData>
  <autoFilter ref="C117:K133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51"/>
  <sheetViews>
    <sheetView showGridLines="0" workbookViewId="0">
      <selection activeCell="E15" sqref="E1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4" t="s">
        <v>83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84</v>
      </c>
    </row>
    <row r="4" spans="1:46" s="1" customFormat="1" ht="24.95" customHeight="1">
      <c r="B4" s="17"/>
      <c r="D4" s="18" t="s">
        <v>112</v>
      </c>
      <c r="I4" s="90"/>
      <c r="L4" s="17"/>
      <c r="M4" s="92" t="s">
        <v>10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16</v>
      </c>
      <c r="I6" s="90"/>
      <c r="L6" s="17"/>
    </row>
    <row r="7" spans="1:46" s="1" customFormat="1" ht="16.5" customHeight="1">
      <c r="B7" s="17"/>
      <c r="E7" s="237" t="str">
        <f>'Rekapitulace stavby'!K6</f>
        <v>Rekonstrukce vnitřních prostor žst. Choceň</v>
      </c>
      <c r="F7" s="238"/>
      <c r="G7" s="238"/>
      <c r="H7" s="238"/>
      <c r="I7" s="90"/>
      <c r="L7" s="17"/>
    </row>
    <row r="8" spans="1:46" s="2" customFormat="1" ht="12" customHeight="1">
      <c r="A8" s="29"/>
      <c r="B8" s="30"/>
      <c r="C8" s="29"/>
      <c r="D8" s="24" t="s">
        <v>113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20" t="s">
        <v>114</v>
      </c>
      <c r="F9" s="236"/>
      <c r="G9" s="236"/>
      <c r="H9" s="236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94" t="s">
        <v>22</v>
      </c>
      <c r="J12" s="52" t="str">
        <f>'Rekapitulace stavby'!AN8</f>
        <v>3. 3. 2020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24</v>
      </c>
      <c r="E14" s="29"/>
      <c r="F14" s="29"/>
      <c r="G14" s="29"/>
      <c r="H14" s="29"/>
      <c r="I14" s="94" t="s">
        <v>25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2630</v>
      </c>
      <c r="F15" s="29"/>
      <c r="G15" s="29"/>
      <c r="H15" s="29"/>
      <c r="I15" s="94" t="s">
        <v>26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94" t="s">
        <v>25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9" t="str">
        <f>'Rekapitulace stavby'!E14</f>
        <v>Vyplň údaj</v>
      </c>
      <c r="F18" s="226"/>
      <c r="G18" s="226"/>
      <c r="H18" s="226"/>
      <c r="I18" s="94" t="s">
        <v>26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94" t="s">
        <v>25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30</v>
      </c>
      <c r="F21" s="29"/>
      <c r="G21" s="29"/>
      <c r="H21" s="29"/>
      <c r="I21" s="94" t="s">
        <v>26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32</v>
      </c>
      <c r="E23" s="29"/>
      <c r="F23" s="29"/>
      <c r="G23" s="29"/>
      <c r="H23" s="29"/>
      <c r="I23" s="94" t="s">
        <v>25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30</v>
      </c>
      <c r="F24" s="29"/>
      <c r="G24" s="29"/>
      <c r="H24" s="29"/>
      <c r="I24" s="94" t="s">
        <v>26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33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30" t="s">
        <v>1</v>
      </c>
      <c r="F27" s="230"/>
      <c r="G27" s="230"/>
      <c r="H27" s="230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34</v>
      </c>
      <c r="E30" s="29"/>
      <c r="F30" s="29"/>
      <c r="G30" s="29"/>
      <c r="H30" s="29"/>
      <c r="I30" s="93"/>
      <c r="J30" s="68">
        <f>ROUND(J144,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101" t="s">
        <v>35</v>
      </c>
      <c r="J32" s="33" t="s">
        <v>37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2" t="s">
        <v>38</v>
      </c>
      <c r="E33" s="24" t="s">
        <v>39</v>
      </c>
      <c r="F33" s="103">
        <f>ROUND((SUM(BE144:BE450)),  2)</f>
        <v>0</v>
      </c>
      <c r="G33" s="29"/>
      <c r="H33" s="29"/>
      <c r="I33" s="104">
        <v>0.21</v>
      </c>
      <c r="J33" s="103">
        <f>ROUND(((SUM(BE144:BE450))*I33),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40</v>
      </c>
      <c r="F34" s="103">
        <f>ROUND((SUM(BF144:BF450)),  2)</f>
        <v>0</v>
      </c>
      <c r="G34" s="29"/>
      <c r="H34" s="29"/>
      <c r="I34" s="104">
        <v>0.15</v>
      </c>
      <c r="J34" s="103">
        <f>ROUND(((SUM(BF144:BF450))*I34),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41</v>
      </c>
      <c r="F35" s="103">
        <f>ROUND((SUM(BG144:BG450)),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42</v>
      </c>
      <c r="F36" s="103">
        <f>ROUND((SUM(BH144:BH450)),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43</v>
      </c>
      <c r="F37" s="103">
        <f>ROUND((SUM(BI144:BI450)),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44</v>
      </c>
      <c r="E39" s="57"/>
      <c r="F39" s="57"/>
      <c r="G39" s="107" t="s">
        <v>45</v>
      </c>
      <c r="H39" s="108" t="s">
        <v>46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0"/>
      <c r="L41" s="17"/>
    </row>
    <row r="42" spans="1:31" s="1" customFormat="1" ht="14.45" customHeight="1">
      <c r="B42" s="17"/>
      <c r="I42" s="90"/>
      <c r="L42" s="17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47</v>
      </c>
      <c r="E50" s="41"/>
      <c r="F50" s="41"/>
      <c r="G50" s="40" t="s">
        <v>48</v>
      </c>
      <c r="H50" s="41"/>
      <c r="I50" s="112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49</v>
      </c>
      <c r="E61" s="32"/>
      <c r="F61" s="113" t="s">
        <v>50</v>
      </c>
      <c r="G61" s="42" t="s">
        <v>49</v>
      </c>
      <c r="H61" s="32"/>
      <c r="I61" s="114"/>
      <c r="J61" s="115" t="s">
        <v>50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51</v>
      </c>
      <c r="E65" s="43"/>
      <c r="F65" s="43"/>
      <c r="G65" s="40" t="s">
        <v>52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49</v>
      </c>
      <c r="E76" s="32"/>
      <c r="F76" s="113" t="s">
        <v>50</v>
      </c>
      <c r="G76" s="42" t="s">
        <v>49</v>
      </c>
      <c r="H76" s="32"/>
      <c r="I76" s="114"/>
      <c r="J76" s="115" t="s">
        <v>50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115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7" t="str">
        <f>E7</f>
        <v>Rekonstrukce vnitřních prostor žst. Choceň</v>
      </c>
      <c r="F85" s="238"/>
      <c r="G85" s="238"/>
      <c r="H85" s="238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113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20" t="str">
        <f>E9</f>
        <v>01 - Stavební část</v>
      </c>
      <c r="F87" s="236"/>
      <c r="G87" s="236"/>
      <c r="H87" s="236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>Choceň</v>
      </c>
      <c r="G89" s="29"/>
      <c r="H89" s="29"/>
      <c r="I89" s="94" t="s">
        <v>22</v>
      </c>
      <c r="J89" s="52" t="str">
        <f>IF(J12="","",J12)</f>
        <v>3. 3. 2020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24</v>
      </c>
      <c r="D91" s="29"/>
      <c r="E91" s="29"/>
      <c r="F91" s="22" t="str">
        <f>E15</f>
        <v>SŽDC, s.o.</v>
      </c>
      <c r="G91" s="29"/>
      <c r="H91" s="29"/>
      <c r="I91" s="94" t="s">
        <v>29</v>
      </c>
      <c r="J91" s="27" t="str">
        <f>E21</f>
        <v>PRODIN a.s.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94" t="s">
        <v>32</v>
      </c>
      <c r="J92" s="27" t="str">
        <f>E24</f>
        <v>PRODIN a.s.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116</v>
      </c>
      <c r="D94" s="105"/>
      <c r="E94" s="105"/>
      <c r="F94" s="105"/>
      <c r="G94" s="105"/>
      <c r="H94" s="105"/>
      <c r="I94" s="120"/>
      <c r="J94" s="121" t="s">
        <v>117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118</v>
      </c>
      <c r="D96" s="29"/>
      <c r="E96" s="29"/>
      <c r="F96" s="29"/>
      <c r="G96" s="29"/>
      <c r="H96" s="29"/>
      <c r="I96" s="93"/>
      <c r="J96" s="68">
        <f>J144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119</v>
      </c>
    </row>
    <row r="97" spans="2:12" s="9" customFormat="1" ht="24.95" customHeight="1">
      <c r="B97" s="123"/>
      <c r="D97" s="124" t="s">
        <v>120</v>
      </c>
      <c r="E97" s="125"/>
      <c r="F97" s="125"/>
      <c r="G97" s="125"/>
      <c r="H97" s="125"/>
      <c r="I97" s="126"/>
      <c r="J97" s="127">
        <f>J145</f>
        <v>0</v>
      </c>
      <c r="L97" s="123"/>
    </row>
    <row r="98" spans="2:12" s="10" customFormat="1" ht="19.899999999999999" customHeight="1">
      <c r="B98" s="128"/>
      <c r="D98" s="129" t="s">
        <v>121</v>
      </c>
      <c r="E98" s="130"/>
      <c r="F98" s="130"/>
      <c r="G98" s="130"/>
      <c r="H98" s="130"/>
      <c r="I98" s="131"/>
      <c r="J98" s="132">
        <f>J146</f>
        <v>0</v>
      </c>
      <c r="L98" s="128"/>
    </row>
    <row r="99" spans="2:12" s="10" customFormat="1" ht="19.899999999999999" customHeight="1">
      <c r="B99" s="128"/>
      <c r="D99" s="129" t="s">
        <v>122</v>
      </c>
      <c r="E99" s="130"/>
      <c r="F99" s="130"/>
      <c r="G99" s="130"/>
      <c r="H99" s="130"/>
      <c r="I99" s="131"/>
      <c r="J99" s="132">
        <f>J157</f>
        <v>0</v>
      </c>
      <c r="L99" s="128"/>
    </row>
    <row r="100" spans="2:12" s="10" customFormat="1" ht="19.899999999999999" customHeight="1">
      <c r="B100" s="128"/>
      <c r="D100" s="129" t="s">
        <v>123</v>
      </c>
      <c r="E100" s="130"/>
      <c r="F100" s="130"/>
      <c r="G100" s="130"/>
      <c r="H100" s="130"/>
      <c r="I100" s="131"/>
      <c r="J100" s="132">
        <f>J162</f>
        <v>0</v>
      </c>
      <c r="L100" s="128"/>
    </row>
    <row r="101" spans="2:12" s="10" customFormat="1" ht="19.899999999999999" customHeight="1">
      <c r="B101" s="128"/>
      <c r="D101" s="129" t="s">
        <v>124</v>
      </c>
      <c r="E101" s="130"/>
      <c r="F101" s="130"/>
      <c r="G101" s="130"/>
      <c r="H101" s="130"/>
      <c r="I101" s="131"/>
      <c r="J101" s="132">
        <f>J178</f>
        <v>0</v>
      </c>
      <c r="L101" s="128"/>
    </row>
    <row r="102" spans="2:12" s="10" customFormat="1" ht="19.899999999999999" customHeight="1">
      <c r="B102" s="128"/>
      <c r="D102" s="129" t="s">
        <v>125</v>
      </c>
      <c r="E102" s="130"/>
      <c r="F102" s="130"/>
      <c r="G102" s="130"/>
      <c r="H102" s="130"/>
      <c r="I102" s="131"/>
      <c r="J102" s="132">
        <f>J180</f>
        <v>0</v>
      </c>
      <c r="L102" s="128"/>
    </row>
    <row r="103" spans="2:12" s="10" customFormat="1" ht="19.899999999999999" customHeight="1">
      <c r="B103" s="128"/>
      <c r="D103" s="129" t="s">
        <v>126</v>
      </c>
      <c r="E103" s="130"/>
      <c r="F103" s="130"/>
      <c r="G103" s="130"/>
      <c r="H103" s="130"/>
      <c r="I103" s="131"/>
      <c r="J103" s="132">
        <f>J183</f>
        <v>0</v>
      </c>
      <c r="L103" s="128"/>
    </row>
    <row r="104" spans="2:12" s="10" customFormat="1" ht="19.899999999999999" customHeight="1">
      <c r="B104" s="128"/>
      <c r="D104" s="129" t="s">
        <v>127</v>
      </c>
      <c r="E104" s="130"/>
      <c r="F104" s="130"/>
      <c r="G104" s="130"/>
      <c r="H104" s="130"/>
      <c r="I104" s="131"/>
      <c r="J104" s="132">
        <f>J223</f>
        <v>0</v>
      </c>
      <c r="L104" s="128"/>
    </row>
    <row r="105" spans="2:12" s="10" customFormat="1" ht="19.899999999999999" customHeight="1">
      <c r="B105" s="128"/>
      <c r="D105" s="129" t="s">
        <v>128</v>
      </c>
      <c r="E105" s="130"/>
      <c r="F105" s="130"/>
      <c r="G105" s="130"/>
      <c r="H105" s="130"/>
      <c r="I105" s="131"/>
      <c r="J105" s="132">
        <f>J225</f>
        <v>0</v>
      </c>
      <c r="L105" s="128"/>
    </row>
    <row r="106" spans="2:12" s="10" customFormat="1" ht="19.899999999999999" customHeight="1">
      <c r="B106" s="128"/>
      <c r="D106" s="129" t="s">
        <v>129</v>
      </c>
      <c r="E106" s="130"/>
      <c r="F106" s="130"/>
      <c r="G106" s="130"/>
      <c r="H106" s="130"/>
      <c r="I106" s="131"/>
      <c r="J106" s="132">
        <f>J271</f>
        <v>0</v>
      </c>
      <c r="L106" s="128"/>
    </row>
    <row r="107" spans="2:12" s="10" customFormat="1" ht="19.899999999999999" customHeight="1">
      <c r="B107" s="128"/>
      <c r="D107" s="129" t="s">
        <v>130</v>
      </c>
      <c r="E107" s="130"/>
      <c r="F107" s="130"/>
      <c r="G107" s="130"/>
      <c r="H107" s="130"/>
      <c r="I107" s="131"/>
      <c r="J107" s="132">
        <f>J278</f>
        <v>0</v>
      </c>
      <c r="L107" s="128"/>
    </row>
    <row r="108" spans="2:12" s="9" customFormat="1" ht="24.95" customHeight="1">
      <c r="B108" s="123"/>
      <c r="D108" s="124" t="s">
        <v>131</v>
      </c>
      <c r="E108" s="125"/>
      <c r="F108" s="125"/>
      <c r="G108" s="125"/>
      <c r="H108" s="125"/>
      <c r="I108" s="126"/>
      <c r="J108" s="127">
        <f>J280</f>
        <v>0</v>
      </c>
      <c r="L108" s="123"/>
    </row>
    <row r="109" spans="2:12" s="10" customFormat="1" ht="19.899999999999999" customHeight="1">
      <c r="B109" s="128"/>
      <c r="D109" s="129" t="s">
        <v>132</v>
      </c>
      <c r="E109" s="130"/>
      <c r="F109" s="130"/>
      <c r="G109" s="130"/>
      <c r="H109" s="130"/>
      <c r="I109" s="131"/>
      <c r="J109" s="132">
        <f>J281</f>
        <v>0</v>
      </c>
      <c r="L109" s="128"/>
    </row>
    <row r="110" spans="2:12" s="10" customFormat="1" ht="19.899999999999999" customHeight="1">
      <c r="B110" s="128"/>
      <c r="D110" s="129" t="s">
        <v>133</v>
      </c>
      <c r="E110" s="130"/>
      <c r="F110" s="130"/>
      <c r="G110" s="130"/>
      <c r="H110" s="130"/>
      <c r="I110" s="131"/>
      <c r="J110" s="132">
        <f>J300</f>
        <v>0</v>
      </c>
      <c r="L110" s="128"/>
    </row>
    <row r="111" spans="2:12" s="10" customFormat="1" ht="19.899999999999999" customHeight="1">
      <c r="B111" s="128"/>
      <c r="D111" s="129" t="s">
        <v>134</v>
      </c>
      <c r="E111" s="130"/>
      <c r="F111" s="130"/>
      <c r="G111" s="130"/>
      <c r="H111" s="130"/>
      <c r="I111" s="131"/>
      <c r="J111" s="132">
        <f>J306</f>
        <v>0</v>
      </c>
      <c r="L111" s="128"/>
    </row>
    <row r="112" spans="2:12" s="10" customFormat="1" ht="19.899999999999999" customHeight="1">
      <c r="B112" s="128"/>
      <c r="D112" s="129" t="s">
        <v>135</v>
      </c>
      <c r="E112" s="130"/>
      <c r="F112" s="130"/>
      <c r="G112" s="130"/>
      <c r="H112" s="130"/>
      <c r="I112" s="131"/>
      <c r="J112" s="132">
        <f>J311</f>
        <v>0</v>
      </c>
      <c r="L112" s="128"/>
    </row>
    <row r="113" spans="1:31" s="10" customFormat="1" ht="19.899999999999999" customHeight="1">
      <c r="B113" s="128"/>
      <c r="D113" s="129" t="s">
        <v>136</v>
      </c>
      <c r="E113" s="130"/>
      <c r="F113" s="130"/>
      <c r="G113" s="130"/>
      <c r="H113" s="130"/>
      <c r="I113" s="131"/>
      <c r="J113" s="132">
        <f>J313</f>
        <v>0</v>
      </c>
      <c r="L113" s="128"/>
    </row>
    <row r="114" spans="1:31" s="10" customFormat="1" ht="19.899999999999999" customHeight="1">
      <c r="B114" s="128"/>
      <c r="D114" s="129" t="s">
        <v>137</v>
      </c>
      <c r="E114" s="130"/>
      <c r="F114" s="130"/>
      <c r="G114" s="130"/>
      <c r="H114" s="130"/>
      <c r="I114" s="131"/>
      <c r="J114" s="132">
        <f>J335</f>
        <v>0</v>
      </c>
      <c r="L114" s="128"/>
    </row>
    <row r="115" spans="1:31" s="10" customFormat="1" ht="19.899999999999999" customHeight="1">
      <c r="B115" s="128"/>
      <c r="D115" s="129" t="s">
        <v>138</v>
      </c>
      <c r="E115" s="130"/>
      <c r="F115" s="130"/>
      <c r="G115" s="130"/>
      <c r="H115" s="130"/>
      <c r="I115" s="131"/>
      <c r="J115" s="132">
        <f>J341</f>
        <v>0</v>
      </c>
      <c r="L115" s="128"/>
    </row>
    <row r="116" spans="1:31" s="10" customFormat="1" ht="19.899999999999999" customHeight="1">
      <c r="B116" s="128"/>
      <c r="D116" s="129" t="s">
        <v>139</v>
      </c>
      <c r="E116" s="130"/>
      <c r="F116" s="130"/>
      <c r="G116" s="130"/>
      <c r="H116" s="130"/>
      <c r="I116" s="131"/>
      <c r="J116" s="132">
        <f>J368</f>
        <v>0</v>
      </c>
      <c r="L116" s="128"/>
    </row>
    <row r="117" spans="1:31" s="10" customFormat="1" ht="19.899999999999999" customHeight="1">
      <c r="B117" s="128"/>
      <c r="D117" s="129" t="s">
        <v>140</v>
      </c>
      <c r="E117" s="130"/>
      <c r="F117" s="130"/>
      <c r="G117" s="130"/>
      <c r="H117" s="130"/>
      <c r="I117" s="131"/>
      <c r="J117" s="132">
        <f>J381</f>
        <v>0</v>
      </c>
      <c r="L117" s="128"/>
    </row>
    <row r="118" spans="1:31" s="10" customFormat="1" ht="19.899999999999999" customHeight="1">
      <c r="B118" s="128"/>
      <c r="D118" s="129" t="s">
        <v>141</v>
      </c>
      <c r="E118" s="130"/>
      <c r="F118" s="130"/>
      <c r="G118" s="130"/>
      <c r="H118" s="130"/>
      <c r="I118" s="131"/>
      <c r="J118" s="132">
        <f>J395</f>
        <v>0</v>
      </c>
      <c r="L118" s="128"/>
    </row>
    <row r="119" spans="1:31" s="10" customFormat="1" ht="19.899999999999999" customHeight="1">
      <c r="B119" s="128"/>
      <c r="D119" s="129" t="s">
        <v>142</v>
      </c>
      <c r="E119" s="130"/>
      <c r="F119" s="130"/>
      <c r="G119" s="130"/>
      <c r="H119" s="130"/>
      <c r="I119" s="131"/>
      <c r="J119" s="132">
        <f>J416</f>
        <v>0</v>
      </c>
      <c r="L119" s="128"/>
    </row>
    <row r="120" spans="1:31" s="10" customFormat="1" ht="19.899999999999999" customHeight="1">
      <c r="B120" s="128"/>
      <c r="D120" s="129" t="s">
        <v>143</v>
      </c>
      <c r="E120" s="130"/>
      <c r="F120" s="130"/>
      <c r="G120" s="130"/>
      <c r="H120" s="130"/>
      <c r="I120" s="131"/>
      <c r="J120" s="132">
        <f>J423</f>
        <v>0</v>
      </c>
      <c r="L120" s="128"/>
    </row>
    <row r="121" spans="1:31" s="10" customFormat="1" ht="19.899999999999999" customHeight="1">
      <c r="B121" s="128"/>
      <c r="D121" s="129" t="s">
        <v>144</v>
      </c>
      <c r="E121" s="130"/>
      <c r="F121" s="130"/>
      <c r="G121" s="130"/>
      <c r="H121" s="130"/>
      <c r="I121" s="131"/>
      <c r="J121" s="132">
        <f>J432</f>
        <v>0</v>
      </c>
      <c r="L121" s="128"/>
    </row>
    <row r="122" spans="1:31" s="10" customFormat="1" ht="19.899999999999999" customHeight="1">
      <c r="B122" s="128"/>
      <c r="D122" s="129" t="s">
        <v>145</v>
      </c>
      <c r="E122" s="130"/>
      <c r="F122" s="130"/>
      <c r="G122" s="130"/>
      <c r="H122" s="130"/>
      <c r="I122" s="131"/>
      <c r="J122" s="132">
        <f>J437</f>
        <v>0</v>
      </c>
      <c r="L122" s="128"/>
    </row>
    <row r="123" spans="1:31" s="10" customFormat="1" ht="19.899999999999999" customHeight="1">
      <c r="B123" s="128"/>
      <c r="D123" s="129" t="s">
        <v>146</v>
      </c>
      <c r="E123" s="130"/>
      <c r="F123" s="130"/>
      <c r="G123" s="130"/>
      <c r="H123" s="130"/>
      <c r="I123" s="131"/>
      <c r="J123" s="132">
        <f>J443</f>
        <v>0</v>
      </c>
      <c r="L123" s="128"/>
    </row>
    <row r="124" spans="1:31" s="9" customFormat="1" ht="24.95" customHeight="1">
      <c r="B124" s="123"/>
      <c r="D124" s="124" t="s">
        <v>147</v>
      </c>
      <c r="E124" s="125"/>
      <c r="F124" s="125"/>
      <c r="G124" s="125"/>
      <c r="H124" s="125"/>
      <c r="I124" s="126"/>
      <c r="J124" s="127">
        <f>J449</f>
        <v>0</v>
      </c>
      <c r="L124" s="123"/>
    </row>
    <row r="125" spans="1:31" s="2" customFormat="1" ht="21.75" customHeight="1">
      <c r="A125" s="29"/>
      <c r="B125" s="30"/>
      <c r="C125" s="29"/>
      <c r="D125" s="29"/>
      <c r="E125" s="29"/>
      <c r="F125" s="29"/>
      <c r="G125" s="29"/>
      <c r="H125" s="29"/>
      <c r="I125" s="93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6.95" customHeight="1">
      <c r="A126" s="29"/>
      <c r="B126" s="44"/>
      <c r="C126" s="45"/>
      <c r="D126" s="45"/>
      <c r="E126" s="45"/>
      <c r="F126" s="45"/>
      <c r="G126" s="45"/>
      <c r="H126" s="45"/>
      <c r="I126" s="117"/>
      <c r="J126" s="45"/>
      <c r="K126" s="45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30" spans="1:63" s="2" customFormat="1" ht="6.95" customHeight="1">
      <c r="A130" s="29"/>
      <c r="B130" s="46"/>
      <c r="C130" s="47"/>
      <c r="D130" s="47"/>
      <c r="E130" s="47"/>
      <c r="F130" s="47"/>
      <c r="G130" s="47"/>
      <c r="H130" s="47"/>
      <c r="I130" s="118"/>
      <c r="J130" s="47"/>
      <c r="K130" s="47"/>
      <c r="L130" s="3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3" s="2" customFormat="1" ht="24.95" customHeight="1">
      <c r="A131" s="29"/>
      <c r="B131" s="30"/>
      <c r="C131" s="18" t="s">
        <v>148</v>
      </c>
      <c r="D131" s="29"/>
      <c r="E131" s="29"/>
      <c r="F131" s="29"/>
      <c r="G131" s="29"/>
      <c r="H131" s="29"/>
      <c r="I131" s="93"/>
      <c r="J131" s="29"/>
      <c r="K131" s="29"/>
      <c r="L131" s="3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3" s="2" customFormat="1" ht="6.95" customHeight="1">
      <c r="A132" s="29"/>
      <c r="B132" s="30"/>
      <c r="C132" s="29"/>
      <c r="D132" s="29"/>
      <c r="E132" s="29"/>
      <c r="F132" s="29"/>
      <c r="G132" s="29"/>
      <c r="H132" s="29"/>
      <c r="I132" s="93"/>
      <c r="J132" s="29"/>
      <c r="K132" s="29"/>
      <c r="L132" s="3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63" s="2" customFormat="1" ht="12" customHeight="1">
      <c r="A133" s="29"/>
      <c r="B133" s="30"/>
      <c r="C133" s="24" t="s">
        <v>16</v>
      </c>
      <c r="D133" s="29"/>
      <c r="E133" s="29"/>
      <c r="F133" s="29"/>
      <c r="G133" s="29"/>
      <c r="H133" s="29"/>
      <c r="I133" s="93"/>
      <c r="J133" s="29"/>
      <c r="K133" s="29"/>
      <c r="L133" s="3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pans="1:63" s="2" customFormat="1" ht="16.5" customHeight="1">
      <c r="A134" s="29"/>
      <c r="B134" s="30"/>
      <c r="C134" s="29"/>
      <c r="D134" s="29"/>
      <c r="E134" s="237" t="str">
        <f>E7</f>
        <v>Rekonstrukce vnitřních prostor žst. Choceň</v>
      </c>
      <c r="F134" s="238"/>
      <c r="G134" s="238"/>
      <c r="H134" s="238"/>
      <c r="I134" s="93"/>
      <c r="J134" s="29"/>
      <c r="K134" s="29"/>
      <c r="L134" s="3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pans="1:63" s="2" customFormat="1" ht="12" customHeight="1">
      <c r="A135" s="29"/>
      <c r="B135" s="30"/>
      <c r="C135" s="24" t="s">
        <v>113</v>
      </c>
      <c r="D135" s="29"/>
      <c r="E135" s="29"/>
      <c r="F135" s="29"/>
      <c r="G135" s="29"/>
      <c r="H135" s="29"/>
      <c r="I135" s="93"/>
      <c r="J135" s="29"/>
      <c r="K135" s="29"/>
      <c r="L135" s="3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</row>
    <row r="136" spans="1:63" s="2" customFormat="1" ht="16.5" customHeight="1">
      <c r="A136" s="29"/>
      <c r="B136" s="30"/>
      <c r="C136" s="29"/>
      <c r="D136" s="29"/>
      <c r="E136" s="220" t="str">
        <f>E9</f>
        <v>01 - Stavební část</v>
      </c>
      <c r="F136" s="236"/>
      <c r="G136" s="236"/>
      <c r="H136" s="236"/>
      <c r="I136" s="93"/>
      <c r="J136" s="29"/>
      <c r="K136" s="29"/>
      <c r="L136" s="3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</row>
    <row r="137" spans="1:63" s="2" customFormat="1" ht="6.95" customHeight="1">
      <c r="A137" s="29"/>
      <c r="B137" s="30"/>
      <c r="C137" s="29"/>
      <c r="D137" s="29"/>
      <c r="E137" s="29"/>
      <c r="F137" s="29"/>
      <c r="G137" s="29"/>
      <c r="H137" s="29"/>
      <c r="I137" s="93"/>
      <c r="J137" s="29"/>
      <c r="K137" s="29"/>
      <c r="L137" s="3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</row>
    <row r="138" spans="1:63" s="2" customFormat="1" ht="12" customHeight="1">
      <c r="A138" s="29"/>
      <c r="B138" s="30"/>
      <c r="C138" s="24" t="s">
        <v>20</v>
      </c>
      <c r="D138" s="29"/>
      <c r="E138" s="29"/>
      <c r="F138" s="22" t="str">
        <f>F12</f>
        <v>Choceň</v>
      </c>
      <c r="G138" s="29"/>
      <c r="H138" s="29"/>
      <c r="I138" s="94" t="s">
        <v>22</v>
      </c>
      <c r="J138" s="52" t="str">
        <f>IF(J12="","",J12)</f>
        <v>3. 3. 2020</v>
      </c>
      <c r="K138" s="29"/>
      <c r="L138" s="3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</row>
    <row r="139" spans="1:63" s="2" customFormat="1" ht="6.95" customHeight="1">
      <c r="A139" s="29"/>
      <c r="B139" s="30"/>
      <c r="C139" s="29"/>
      <c r="D139" s="29"/>
      <c r="E139" s="29"/>
      <c r="F139" s="29"/>
      <c r="G139" s="29"/>
      <c r="H139" s="29"/>
      <c r="I139" s="93"/>
      <c r="J139" s="29"/>
      <c r="K139" s="29"/>
      <c r="L139" s="3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</row>
    <row r="140" spans="1:63" s="2" customFormat="1" ht="15.2" customHeight="1">
      <c r="A140" s="29"/>
      <c r="B140" s="30"/>
      <c r="C140" s="24" t="s">
        <v>24</v>
      </c>
      <c r="D140" s="29"/>
      <c r="E140" s="29"/>
      <c r="F140" s="22" t="str">
        <f>E15</f>
        <v>SŽDC, s.o.</v>
      </c>
      <c r="G140" s="29"/>
      <c r="H140" s="29"/>
      <c r="I140" s="94" t="s">
        <v>29</v>
      </c>
      <c r="J140" s="27" t="str">
        <f>E21</f>
        <v>PRODIN a.s.</v>
      </c>
      <c r="K140" s="29"/>
      <c r="L140" s="3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</row>
    <row r="141" spans="1:63" s="2" customFormat="1" ht="15.2" customHeight="1">
      <c r="A141" s="29"/>
      <c r="B141" s="30"/>
      <c r="C141" s="24" t="s">
        <v>27</v>
      </c>
      <c r="D141" s="29"/>
      <c r="E141" s="29"/>
      <c r="F141" s="22" t="str">
        <f>IF(E18="","",E18)</f>
        <v>Vyplň údaj</v>
      </c>
      <c r="G141" s="29"/>
      <c r="H141" s="29"/>
      <c r="I141" s="94" t="s">
        <v>32</v>
      </c>
      <c r="J141" s="27" t="str">
        <f>E24</f>
        <v>PRODIN a.s.</v>
      </c>
      <c r="K141" s="29"/>
      <c r="L141" s="39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</row>
    <row r="142" spans="1:63" s="2" customFormat="1" ht="10.35" customHeight="1">
      <c r="A142" s="29"/>
      <c r="B142" s="30"/>
      <c r="C142" s="29"/>
      <c r="D142" s="29"/>
      <c r="E142" s="29"/>
      <c r="F142" s="29"/>
      <c r="G142" s="29"/>
      <c r="H142" s="29"/>
      <c r="I142" s="93"/>
      <c r="J142" s="29"/>
      <c r="K142" s="29"/>
      <c r="L142" s="3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</row>
    <row r="143" spans="1:63" s="11" customFormat="1" ht="29.25" customHeight="1">
      <c r="A143" s="133"/>
      <c r="B143" s="134"/>
      <c r="C143" s="135" t="s">
        <v>149</v>
      </c>
      <c r="D143" s="136" t="s">
        <v>59</v>
      </c>
      <c r="E143" s="136" t="s">
        <v>55</v>
      </c>
      <c r="F143" s="136" t="s">
        <v>56</v>
      </c>
      <c r="G143" s="136" t="s">
        <v>150</v>
      </c>
      <c r="H143" s="136" t="s">
        <v>151</v>
      </c>
      <c r="I143" s="137" t="s">
        <v>152</v>
      </c>
      <c r="J143" s="138" t="s">
        <v>117</v>
      </c>
      <c r="K143" s="139" t="s">
        <v>153</v>
      </c>
      <c r="L143" s="140"/>
      <c r="M143" s="59" t="s">
        <v>1</v>
      </c>
      <c r="N143" s="60" t="s">
        <v>38</v>
      </c>
      <c r="O143" s="60" t="s">
        <v>154</v>
      </c>
      <c r="P143" s="60" t="s">
        <v>155</v>
      </c>
      <c r="Q143" s="60" t="s">
        <v>156</v>
      </c>
      <c r="R143" s="60" t="s">
        <v>157</v>
      </c>
      <c r="S143" s="60" t="s">
        <v>158</v>
      </c>
      <c r="T143" s="61" t="s">
        <v>159</v>
      </c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3"/>
    </row>
    <row r="144" spans="1:63" s="2" customFormat="1" ht="22.9" customHeight="1">
      <c r="A144" s="29"/>
      <c r="B144" s="30"/>
      <c r="C144" s="66" t="s">
        <v>160</v>
      </c>
      <c r="D144" s="29"/>
      <c r="E144" s="29"/>
      <c r="F144" s="29"/>
      <c r="G144" s="29"/>
      <c r="H144" s="29"/>
      <c r="I144" s="93"/>
      <c r="J144" s="141">
        <f>BK144</f>
        <v>0</v>
      </c>
      <c r="K144" s="29"/>
      <c r="L144" s="30"/>
      <c r="M144" s="62"/>
      <c r="N144" s="53"/>
      <c r="O144" s="63"/>
      <c r="P144" s="142">
        <f>P145+P280+P449</f>
        <v>0</v>
      </c>
      <c r="Q144" s="63"/>
      <c r="R144" s="142">
        <f>R145+R280+R449</f>
        <v>328.77741962575203</v>
      </c>
      <c r="S144" s="63"/>
      <c r="T144" s="143">
        <f>T145+T280+T449</f>
        <v>481.90100000999996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T144" s="14" t="s">
        <v>73</v>
      </c>
      <c r="AU144" s="14" t="s">
        <v>119</v>
      </c>
      <c r="BK144" s="144">
        <f>BK145+BK280+BK449</f>
        <v>0</v>
      </c>
    </row>
    <row r="145" spans="1:65" s="12" customFormat="1" ht="25.9" customHeight="1">
      <c r="B145" s="145"/>
      <c r="D145" s="146" t="s">
        <v>73</v>
      </c>
      <c r="E145" s="147" t="s">
        <v>161</v>
      </c>
      <c r="F145" s="147" t="s">
        <v>162</v>
      </c>
      <c r="I145" s="148"/>
      <c r="J145" s="149">
        <f>BK145</f>
        <v>0</v>
      </c>
      <c r="L145" s="145"/>
      <c r="M145" s="150"/>
      <c r="N145" s="151"/>
      <c r="O145" s="151"/>
      <c r="P145" s="152">
        <f>P146+P157+P162+P178+P180+P183+P223+P225+P271+P278</f>
        <v>0</v>
      </c>
      <c r="Q145" s="151"/>
      <c r="R145" s="152">
        <f>R146+R157+R162+R178+R180+R183+R223+R225+R271+R278</f>
        <v>262.54152372562203</v>
      </c>
      <c r="S145" s="151"/>
      <c r="T145" s="153">
        <f>T146+T157+T162+T178+T180+T183+T223+T225+T271+T278</f>
        <v>432.79095399999994</v>
      </c>
      <c r="AR145" s="146" t="s">
        <v>82</v>
      </c>
      <c r="AT145" s="154" t="s">
        <v>73</v>
      </c>
      <c r="AU145" s="154" t="s">
        <v>74</v>
      </c>
      <c r="AY145" s="146" t="s">
        <v>163</v>
      </c>
      <c r="BK145" s="155">
        <f>BK146+BK157+BK162+BK178+BK180+BK183+BK223+BK225+BK271+BK278</f>
        <v>0</v>
      </c>
    </row>
    <row r="146" spans="1:65" s="12" customFormat="1" ht="22.9" customHeight="1">
      <c r="B146" s="145"/>
      <c r="D146" s="146" t="s">
        <v>73</v>
      </c>
      <c r="E146" s="156" t="s">
        <v>82</v>
      </c>
      <c r="F146" s="156" t="s">
        <v>164</v>
      </c>
      <c r="I146" s="148"/>
      <c r="J146" s="157">
        <f>BK146</f>
        <v>0</v>
      </c>
      <c r="L146" s="145"/>
      <c r="M146" s="150"/>
      <c r="N146" s="151"/>
      <c r="O146" s="151"/>
      <c r="P146" s="152">
        <f>SUM(P147:P156)</f>
        <v>0</v>
      </c>
      <c r="Q146" s="151"/>
      <c r="R146" s="152">
        <f>SUM(R147:R156)</f>
        <v>25.74</v>
      </c>
      <c r="S146" s="151"/>
      <c r="T146" s="153">
        <f>SUM(T147:T156)</f>
        <v>1.1619999999999999</v>
      </c>
      <c r="AR146" s="146" t="s">
        <v>82</v>
      </c>
      <c r="AT146" s="154" t="s">
        <v>73</v>
      </c>
      <c r="AU146" s="154" t="s">
        <v>82</v>
      </c>
      <c r="AY146" s="146" t="s">
        <v>163</v>
      </c>
      <c r="BK146" s="155">
        <f>SUM(BK147:BK156)</f>
        <v>0</v>
      </c>
    </row>
    <row r="147" spans="1:65" s="2" customFormat="1" ht="21.75" customHeight="1">
      <c r="A147" s="29"/>
      <c r="B147" s="158"/>
      <c r="C147" s="159" t="s">
        <v>165</v>
      </c>
      <c r="D147" s="159" t="s">
        <v>166</v>
      </c>
      <c r="E147" s="160" t="s">
        <v>167</v>
      </c>
      <c r="F147" s="161" t="s">
        <v>168</v>
      </c>
      <c r="G147" s="162" t="s">
        <v>169</v>
      </c>
      <c r="H147" s="163">
        <v>2</v>
      </c>
      <c r="I147" s="164"/>
      <c r="J147" s="165">
        <f t="shared" ref="J147:J156" si="0">ROUND(I147*H147,2)</f>
        <v>0</v>
      </c>
      <c r="K147" s="166"/>
      <c r="L147" s="30"/>
      <c r="M147" s="167" t="s">
        <v>1</v>
      </c>
      <c r="N147" s="168" t="s">
        <v>39</v>
      </c>
      <c r="O147" s="55"/>
      <c r="P147" s="169">
        <f t="shared" ref="P147:P156" si="1">O147*H147</f>
        <v>0</v>
      </c>
      <c r="Q147" s="169">
        <v>0</v>
      </c>
      <c r="R147" s="169">
        <f t="shared" ref="R147:R156" si="2">Q147*H147</f>
        <v>0</v>
      </c>
      <c r="S147" s="169">
        <v>0.28100000000000003</v>
      </c>
      <c r="T147" s="170">
        <f t="shared" ref="T147:T156" si="3">S147*H147</f>
        <v>0.56200000000000006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1" t="s">
        <v>170</v>
      </c>
      <c r="AT147" s="171" t="s">
        <v>166</v>
      </c>
      <c r="AU147" s="171" t="s">
        <v>84</v>
      </c>
      <c r="AY147" s="14" t="s">
        <v>163</v>
      </c>
      <c r="BE147" s="172">
        <f t="shared" ref="BE147:BE156" si="4">IF(N147="základní",J147,0)</f>
        <v>0</v>
      </c>
      <c r="BF147" s="172">
        <f t="shared" ref="BF147:BF156" si="5">IF(N147="snížená",J147,0)</f>
        <v>0</v>
      </c>
      <c r="BG147" s="172">
        <f t="shared" ref="BG147:BG156" si="6">IF(N147="zákl. přenesená",J147,0)</f>
        <v>0</v>
      </c>
      <c r="BH147" s="172">
        <f t="shared" ref="BH147:BH156" si="7">IF(N147="sníž. přenesená",J147,0)</f>
        <v>0</v>
      </c>
      <c r="BI147" s="172">
        <f t="shared" ref="BI147:BI156" si="8">IF(N147="nulová",J147,0)</f>
        <v>0</v>
      </c>
      <c r="BJ147" s="14" t="s">
        <v>82</v>
      </c>
      <c r="BK147" s="172">
        <f t="shared" ref="BK147:BK156" si="9">ROUND(I147*H147,2)</f>
        <v>0</v>
      </c>
      <c r="BL147" s="14" t="s">
        <v>170</v>
      </c>
      <c r="BM147" s="171" t="s">
        <v>171</v>
      </c>
    </row>
    <row r="148" spans="1:65" s="2" customFormat="1" ht="21.75" customHeight="1">
      <c r="A148" s="29"/>
      <c r="B148" s="158"/>
      <c r="C148" s="159" t="s">
        <v>172</v>
      </c>
      <c r="D148" s="159" t="s">
        <v>166</v>
      </c>
      <c r="E148" s="160" t="s">
        <v>173</v>
      </c>
      <c r="F148" s="161" t="s">
        <v>174</v>
      </c>
      <c r="G148" s="162" t="s">
        <v>169</v>
      </c>
      <c r="H148" s="163">
        <v>2</v>
      </c>
      <c r="I148" s="164"/>
      <c r="J148" s="165">
        <f t="shared" si="0"/>
        <v>0</v>
      </c>
      <c r="K148" s="166"/>
      <c r="L148" s="30"/>
      <c r="M148" s="167" t="s">
        <v>1</v>
      </c>
      <c r="N148" s="168" t="s">
        <v>39</v>
      </c>
      <c r="O148" s="55"/>
      <c r="P148" s="169">
        <f t="shared" si="1"/>
        <v>0</v>
      </c>
      <c r="Q148" s="169">
        <v>0</v>
      </c>
      <c r="R148" s="169">
        <f t="shared" si="2"/>
        <v>0</v>
      </c>
      <c r="S148" s="169">
        <v>0.3</v>
      </c>
      <c r="T148" s="170">
        <f t="shared" si="3"/>
        <v>0.6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1" t="s">
        <v>170</v>
      </c>
      <c r="AT148" s="171" t="s">
        <v>166</v>
      </c>
      <c r="AU148" s="171" t="s">
        <v>84</v>
      </c>
      <c r="AY148" s="14" t="s">
        <v>163</v>
      </c>
      <c r="BE148" s="172">
        <f t="shared" si="4"/>
        <v>0</v>
      </c>
      <c r="BF148" s="172">
        <f t="shared" si="5"/>
        <v>0</v>
      </c>
      <c r="BG148" s="172">
        <f t="shared" si="6"/>
        <v>0</v>
      </c>
      <c r="BH148" s="172">
        <f t="shared" si="7"/>
        <v>0</v>
      </c>
      <c r="BI148" s="172">
        <f t="shared" si="8"/>
        <v>0</v>
      </c>
      <c r="BJ148" s="14" t="s">
        <v>82</v>
      </c>
      <c r="BK148" s="172">
        <f t="shared" si="9"/>
        <v>0</v>
      </c>
      <c r="BL148" s="14" t="s">
        <v>170</v>
      </c>
      <c r="BM148" s="171" t="s">
        <v>175</v>
      </c>
    </row>
    <row r="149" spans="1:65" s="2" customFormat="1" ht="21.75" customHeight="1">
      <c r="A149" s="29"/>
      <c r="B149" s="158"/>
      <c r="C149" s="159" t="s">
        <v>176</v>
      </c>
      <c r="D149" s="159" t="s">
        <v>166</v>
      </c>
      <c r="E149" s="160" t="s">
        <v>177</v>
      </c>
      <c r="F149" s="161" t="s">
        <v>178</v>
      </c>
      <c r="G149" s="162" t="s">
        <v>179</v>
      </c>
      <c r="H149" s="163">
        <v>63.082999999999998</v>
      </c>
      <c r="I149" s="164"/>
      <c r="J149" s="165">
        <f t="shared" si="0"/>
        <v>0</v>
      </c>
      <c r="K149" s="166"/>
      <c r="L149" s="30"/>
      <c r="M149" s="167" t="s">
        <v>1</v>
      </c>
      <c r="N149" s="168" t="s">
        <v>39</v>
      </c>
      <c r="O149" s="55"/>
      <c r="P149" s="169">
        <f t="shared" si="1"/>
        <v>0</v>
      </c>
      <c r="Q149" s="169">
        <v>0</v>
      </c>
      <c r="R149" s="169">
        <f t="shared" si="2"/>
        <v>0</v>
      </c>
      <c r="S149" s="169">
        <v>0</v>
      </c>
      <c r="T149" s="170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1" t="s">
        <v>170</v>
      </c>
      <c r="AT149" s="171" t="s">
        <v>166</v>
      </c>
      <c r="AU149" s="171" t="s">
        <v>84</v>
      </c>
      <c r="AY149" s="14" t="s">
        <v>163</v>
      </c>
      <c r="BE149" s="172">
        <f t="shared" si="4"/>
        <v>0</v>
      </c>
      <c r="BF149" s="172">
        <f t="shared" si="5"/>
        <v>0</v>
      </c>
      <c r="BG149" s="172">
        <f t="shared" si="6"/>
        <v>0</v>
      </c>
      <c r="BH149" s="172">
        <f t="shared" si="7"/>
        <v>0</v>
      </c>
      <c r="BI149" s="172">
        <f t="shared" si="8"/>
        <v>0</v>
      </c>
      <c r="BJ149" s="14" t="s">
        <v>82</v>
      </c>
      <c r="BK149" s="172">
        <f t="shared" si="9"/>
        <v>0</v>
      </c>
      <c r="BL149" s="14" t="s">
        <v>170</v>
      </c>
      <c r="BM149" s="171" t="s">
        <v>180</v>
      </c>
    </row>
    <row r="150" spans="1:65" s="2" customFormat="1" ht="33" customHeight="1">
      <c r="A150" s="29"/>
      <c r="B150" s="158"/>
      <c r="C150" s="159" t="s">
        <v>181</v>
      </c>
      <c r="D150" s="159" t="s">
        <v>166</v>
      </c>
      <c r="E150" s="160" t="s">
        <v>182</v>
      </c>
      <c r="F150" s="161" t="s">
        <v>183</v>
      </c>
      <c r="G150" s="162" t="s">
        <v>179</v>
      </c>
      <c r="H150" s="163">
        <v>117.958</v>
      </c>
      <c r="I150" s="164"/>
      <c r="J150" s="165">
        <f t="shared" si="0"/>
        <v>0</v>
      </c>
      <c r="K150" s="166"/>
      <c r="L150" s="30"/>
      <c r="M150" s="167" t="s">
        <v>1</v>
      </c>
      <c r="N150" s="168" t="s">
        <v>39</v>
      </c>
      <c r="O150" s="55"/>
      <c r="P150" s="169">
        <f t="shared" si="1"/>
        <v>0</v>
      </c>
      <c r="Q150" s="169">
        <v>0</v>
      </c>
      <c r="R150" s="169">
        <f t="shared" si="2"/>
        <v>0</v>
      </c>
      <c r="S150" s="169">
        <v>0</v>
      </c>
      <c r="T150" s="170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1" t="s">
        <v>170</v>
      </c>
      <c r="AT150" s="171" t="s">
        <v>166</v>
      </c>
      <c r="AU150" s="171" t="s">
        <v>84</v>
      </c>
      <c r="AY150" s="14" t="s">
        <v>163</v>
      </c>
      <c r="BE150" s="172">
        <f t="shared" si="4"/>
        <v>0</v>
      </c>
      <c r="BF150" s="172">
        <f t="shared" si="5"/>
        <v>0</v>
      </c>
      <c r="BG150" s="172">
        <f t="shared" si="6"/>
        <v>0</v>
      </c>
      <c r="BH150" s="172">
        <f t="shared" si="7"/>
        <v>0</v>
      </c>
      <c r="BI150" s="172">
        <f t="shared" si="8"/>
        <v>0</v>
      </c>
      <c r="BJ150" s="14" t="s">
        <v>82</v>
      </c>
      <c r="BK150" s="172">
        <f t="shared" si="9"/>
        <v>0</v>
      </c>
      <c r="BL150" s="14" t="s">
        <v>170</v>
      </c>
      <c r="BM150" s="171" t="s">
        <v>184</v>
      </c>
    </row>
    <row r="151" spans="1:65" s="2" customFormat="1" ht="33" customHeight="1">
      <c r="A151" s="29"/>
      <c r="B151" s="158"/>
      <c r="C151" s="159" t="s">
        <v>185</v>
      </c>
      <c r="D151" s="159" t="s">
        <v>166</v>
      </c>
      <c r="E151" s="160" t="s">
        <v>186</v>
      </c>
      <c r="F151" s="161" t="s">
        <v>187</v>
      </c>
      <c r="G151" s="162" t="s">
        <v>179</v>
      </c>
      <c r="H151" s="163">
        <v>57.103999999999999</v>
      </c>
      <c r="I151" s="164"/>
      <c r="J151" s="165">
        <f t="shared" si="0"/>
        <v>0</v>
      </c>
      <c r="K151" s="166"/>
      <c r="L151" s="30"/>
      <c r="M151" s="167" t="s">
        <v>1</v>
      </c>
      <c r="N151" s="168" t="s">
        <v>39</v>
      </c>
      <c r="O151" s="55"/>
      <c r="P151" s="169">
        <f t="shared" si="1"/>
        <v>0</v>
      </c>
      <c r="Q151" s="169">
        <v>0</v>
      </c>
      <c r="R151" s="169">
        <f t="shared" si="2"/>
        <v>0</v>
      </c>
      <c r="S151" s="169">
        <v>0</v>
      </c>
      <c r="T151" s="170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1" t="s">
        <v>170</v>
      </c>
      <c r="AT151" s="171" t="s">
        <v>166</v>
      </c>
      <c r="AU151" s="171" t="s">
        <v>84</v>
      </c>
      <c r="AY151" s="14" t="s">
        <v>163</v>
      </c>
      <c r="BE151" s="172">
        <f t="shared" si="4"/>
        <v>0</v>
      </c>
      <c r="BF151" s="172">
        <f t="shared" si="5"/>
        <v>0</v>
      </c>
      <c r="BG151" s="172">
        <f t="shared" si="6"/>
        <v>0</v>
      </c>
      <c r="BH151" s="172">
        <f t="shared" si="7"/>
        <v>0</v>
      </c>
      <c r="BI151" s="172">
        <f t="shared" si="8"/>
        <v>0</v>
      </c>
      <c r="BJ151" s="14" t="s">
        <v>82</v>
      </c>
      <c r="BK151" s="172">
        <f t="shared" si="9"/>
        <v>0</v>
      </c>
      <c r="BL151" s="14" t="s">
        <v>170</v>
      </c>
      <c r="BM151" s="171" t="s">
        <v>188</v>
      </c>
    </row>
    <row r="152" spans="1:65" s="2" customFormat="1" ht="21.75" customHeight="1">
      <c r="A152" s="29"/>
      <c r="B152" s="158"/>
      <c r="C152" s="159" t="s">
        <v>189</v>
      </c>
      <c r="D152" s="159" t="s">
        <v>166</v>
      </c>
      <c r="E152" s="160" t="s">
        <v>190</v>
      </c>
      <c r="F152" s="161" t="s">
        <v>191</v>
      </c>
      <c r="G152" s="162" t="s">
        <v>179</v>
      </c>
      <c r="H152" s="163">
        <v>24.295000000000002</v>
      </c>
      <c r="I152" s="164"/>
      <c r="J152" s="165">
        <f t="shared" si="0"/>
        <v>0</v>
      </c>
      <c r="K152" s="166"/>
      <c r="L152" s="30"/>
      <c r="M152" s="167" t="s">
        <v>1</v>
      </c>
      <c r="N152" s="168" t="s">
        <v>39</v>
      </c>
      <c r="O152" s="55"/>
      <c r="P152" s="169">
        <f t="shared" si="1"/>
        <v>0</v>
      </c>
      <c r="Q152" s="169">
        <v>0</v>
      </c>
      <c r="R152" s="169">
        <f t="shared" si="2"/>
        <v>0</v>
      </c>
      <c r="S152" s="169">
        <v>0</v>
      </c>
      <c r="T152" s="170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1" t="s">
        <v>170</v>
      </c>
      <c r="AT152" s="171" t="s">
        <v>166</v>
      </c>
      <c r="AU152" s="171" t="s">
        <v>84</v>
      </c>
      <c r="AY152" s="14" t="s">
        <v>163</v>
      </c>
      <c r="BE152" s="172">
        <f t="shared" si="4"/>
        <v>0</v>
      </c>
      <c r="BF152" s="172">
        <f t="shared" si="5"/>
        <v>0</v>
      </c>
      <c r="BG152" s="172">
        <f t="shared" si="6"/>
        <v>0</v>
      </c>
      <c r="BH152" s="172">
        <f t="shared" si="7"/>
        <v>0</v>
      </c>
      <c r="BI152" s="172">
        <f t="shared" si="8"/>
        <v>0</v>
      </c>
      <c r="BJ152" s="14" t="s">
        <v>82</v>
      </c>
      <c r="BK152" s="172">
        <f t="shared" si="9"/>
        <v>0</v>
      </c>
      <c r="BL152" s="14" t="s">
        <v>170</v>
      </c>
      <c r="BM152" s="171" t="s">
        <v>192</v>
      </c>
    </row>
    <row r="153" spans="1:65" s="2" customFormat="1" ht="21.75" customHeight="1">
      <c r="A153" s="29"/>
      <c r="B153" s="158"/>
      <c r="C153" s="159" t="s">
        <v>193</v>
      </c>
      <c r="D153" s="159" t="s">
        <v>166</v>
      </c>
      <c r="E153" s="160" t="s">
        <v>194</v>
      </c>
      <c r="F153" s="161" t="s">
        <v>195</v>
      </c>
      <c r="G153" s="162" t="s">
        <v>196</v>
      </c>
      <c r="H153" s="163">
        <v>43.731000000000002</v>
      </c>
      <c r="I153" s="164"/>
      <c r="J153" s="165">
        <f t="shared" si="0"/>
        <v>0</v>
      </c>
      <c r="K153" s="166"/>
      <c r="L153" s="30"/>
      <c r="M153" s="167" t="s">
        <v>1</v>
      </c>
      <c r="N153" s="168" t="s">
        <v>39</v>
      </c>
      <c r="O153" s="55"/>
      <c r="P153" s="169">
        <f t="shared" si="1"/>
        <v>0</v>
      </c>
      <c r="Q153" s="169">
        <v>0</v>
      </c>
      <c r="R153" s="169">
        <f t="shared" si="2"/>
        <v>0</v>
      </c>
      <c r="S153" s="169">
        <v>0</v>
      </c>
      <c r="T153" s="170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1" t="s">
        <v>170</v>
      </c>
      <c r="AT153" s="171" t="s">
        <v>166</v>
      </c>
      <c r="AU153" s="171" t="s">
        <v>84</v>
      </c>
      <c r="AY153" s="14" t="s">
        <v>163</v>
      </c>
      <c r="BE153" s="172">
        <f t="shared" si="4"/>
        <v>0</v>
      </c>
      <c r="BF153" s="172">
        <f t="shared" si="5"/>
        <v>0</v>
      </c>
      <c r="BG153" s="172">
        <f t="shared" si="6"/>
        <v>0</v>
      </c>
      <c r="BH153" s="172">
        <f t="shared" si="7"/>
        <v>0</v>
      </c>
      <c r="BI153" s="172">
        <f t="shared" si="8"/>
        <v>0</v>
      </c>
      <c r="BJ153" s="14" t="s">
        <v>82</v>
      </c>
      <c r="BK153" s="172">
        <f t="shared" si="9"/>
        <v>0</v>
      </c>
      <c r="BL153" s="14" t="s">
        <v>170</v>
      </c>
      <c r="BM153" s="171" t="s">
        <v>197</v>
      </c>
    </row>
    <row r="154" spans="1:65" s="2" customFormat="1" ht="16.5" customHeight="1">
      <c r="A154" s="29"/>
      <c r="B154" s="158"/>
      <c r="C154" s="159" t="s">
        <v>198</v>
      </c>
      <c r="D154" s="159" t="s">
        <v>166</v>
      </c>
      <c r="E154" s="160" t="s">
        <v>199</v>
      </c>
      <c r="F154" s="161" t="s">
        <v>200</v>
      </c>
      <c r="G154" s="162" t="s">
        <v>179</v>
      </c>
      <c r="H154" s="163">
        <v>38.787999999999997</v>
      </c>
      <c r="I154" s="164"/>
      <c r="J154" s="165">
        <f t="shared" si="0"/>
        <v>0</v>
      </c>
      <c r="K154" s="166"/>
      <c r="L154" s="30"/>
      <c r="M154" s="167" t="s">
        <v>1</v>
      </c>
      <c r="N154" s="168" t="s">
        <v>39</v>
      </c>
      <c r="O154" s="55"/>
      <c r="P154" s="169">
        <f t="shared" si="1"/>
        <v>0</v>
      </c>
      <c r="Q154" s="169">
        <v>0</v>
      </c>
      <c r="R154" s="169">
        <f t="shared" si="2"/>
        <v>0</v>
      </c>
      <c r="S154" s="169">
        <v>0</v>
      </c>
      <c r="T154" s="170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1" t="s">
        <v>170</v>
      </c>
      <c r="AT154" s="171" t="s">
        <v>166</v>
      </c>
      <c r="AU154" s="171" t="s">
        <v>84</v>
      </c>
      <c r="AY154" s="14" t="s">
        <v>163</v>
      </c>
      <c r="BE154" s="172">
        <f t="shared" si="4"/>
        <v>0</v>
      </c>
      <c r="BF154" s="172">
        <f t="shared" si="5"/>
        <v>0</v>
      </c>
      <c r="BG154" s="172">
        <f t="shared" si="6"/>
        <v>0</v>
      </c>
      <c r="BH154" s="172">
        <f t="shared" si="7"/>
        <v>0</v>
      </c>
      <c r="BI154" s="172">
        <f t="shared" si="8"/>
        <v>0</v>
      </c>
      <c r="BJ154" s="14" t="s">
        <v>82</v>
      </c>
      <c r="BK154" s="172">
        <f t="shared" si="9"/>
        <v>0</v>
      </c>
      <c r="BL154" s="14" t="s">
        <v>170</v>
      </c>
      <c r="BM154" s="171" t="s">
        <v>201</v>
      </c>
    </row>
    <row r="155" spans="1:65" s="2" customFormat="1" ht="21.75" customHeight="1">
      <c r="A155" s="29"/>
      <c r="B155" s="158"/>
      <c r="C155" s="159" t="s">
        <v>202</v>
      </c>
      <c r="D155" s="159" t="s">
        <v>166</v>
      </c>
      <c r="E155" s="160" t="s">
        <v>203</v>
      </c>
      <c r="F155" s="161" t="s">
        <v>204</v>
      </c>
      <c r="G155" s="162" t="s">
        <v>179</v>
      </c>
      <c r="H155" s="163">
        <v>16.088000000000001</v>
      </c>
      <c r="I155" s="164"/>
      <c r="J155" s="165">
        <f t="shared" si="0"/>
        <v>0</v>
      </c>
      <c r="K155" s="166"/>
      <c r="L155" s="30"/>
      <c r="M155" s="167" t="s">
        <v>1</v>
      </c>
      <c r="N155" s="168" t="s">
        <v>39</v>
      </c>
      <c r="O155" s="55"/>
      <c r="P155" s="169">
        <f t="shared" si="1"/>
        <v>0</v>
      </c>
      <c r="Q155" s="169">
        <v>0</v>
      </c>
      <c r="R155" s="169">
        <f t="shared" si="2"/>
        <v>0</v>
      </c>
      <c r="S155" s="169">
        <v>0</v>
      </c>
      <c r="T155" s="170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1" t="s">
        <v>170</v>
      </c>
      <c r="AT155" s="171" t="s">
        <v>166</v>
      </c>
      <c r="AU155" s="171" t="s">
        <v>84</v>
      </c>
      <c r="AY155" s="14" t="s">
        <v>163</v>
      </c>
      <c r="BE155" s="172">
        <f t="shared" si="4"/>
        <v>0</v>
      </c>
      <c r="BF155" s="172">
        <f t="shared" si="5"/>
        <v>0</v>
      </c>
      <c r="BG155" s="172">
        <f t="shared" si="6"/>
        <v>0</v>
      </c>
      <c r="BH155" s="172">
        <f t="shared" si="7"/>
        <v>0</v>
      </c>
      <c r="BI155" s="172">
        <f t="shared" si="8"/>
        <v>0</v>
      </c>
      <c r="BJ155" s="14" t="s">
        <v>82</v>
      </c>
      <c r="BK155" s="172">
        <f t="shared" si="9"/>
        <v>0</v>
      </c>
      <c r="BL155" s="14" t="s">
        <v>170</v>
      </c>
      <c r="BM155" s="171" t="s">
        <v>205</v>
      </c>
    </row>
    <row r="156" spans="1:65" s="2" customFormat="1" ht="16.5" customHeight="1">
      <c r="A156" s="29"/>
      <c r="B156" s="158"/>
      <c r="C156" s="173" t="s">
        <v>206</v>
      </c>
      <c r="D156" s="173" t="s">
        <v>207</v>
      </c>
      <c r="E156" s="174" t="s">
        <v>208</v>
      </c>
      <c r="F156" s="175" t="s">
        <v>209</v>
      </c>
      <c r="G156" s="176" t="s">
        <v>196</v>
      </c>
      <c r="H156" s="177">
        <v>25.74</v>
      </c>
      <c r="I156" s="178"/>
      <c r="J156" s="179">
        <f t="shared" si="0"/>
        <v>0</v>
      </c>
      <c r="K156" s="180"/>
      <c r="L156" s="181"/>
      <c r="M156" s="182" t="s">
        <v>1</v>
      </c>
      <c r="N156" s="183" t="s">
        <v>39</v>
      </c>
      <c r="O156" s="55"/>
      <c r="P156" s="169">
        <f t="shared" si="1"/>
        <v>0</v>
      </c>
      <c r="Q156" s="169">
        <v>1</v>
      </c>
      <c r="R156" s="169">
        <f t="shared" si="2"/>
        <v>25.74</v>
      </c>
      <c r="S156" s="169">
        <v>0</v>
      </c>
      <c r="T156" s="170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1" t="s">
        <v>210</v>
      </c>
      <c r="AT156" s="171" t="s">
        <v>207</v>
      </c>
      <c r="AU156" s="171" t="s">
        <v>84</v>
      </c>
      <c r="AY156" s="14" t="s">
        <v>163</v>
      </c>
      <c r="BE156" s="172">
        <f t="shared" si="4"/>
        <v>0</v>
      </c>
      <c r="BF156" s="172">
        <f t="shared" si="5"/>
        <v>0</v>
      </c>
      <c r="BG156" s="172">
        <f t="shared" si="6"/>
        <v>0</v>
      </c>
      <c r="BH156" s="172">
        <f t="shared" si="7"/>
        <v>0</v>
      </c>
      <c r="BI156" s="172">
        <f t="shared" si="8"/>
        <v>0</v>
      </c>
      <c r="BJ156" s="14" t="s">
        <v>82</v>
      </c>
      <c r="BK156" s="172">
        <f t="shared" si="9"/>
        <v>0</v>
      </c>
      <c r="BL156" s="14" t="s">
        <v>170</v>
      </c>
      <c r="BM156" s="171" t="s">
        <v>211</v>
      </c>
    </row>
    <row r="157" spans="1:65" s="12" customFormat="1" ht="22.9" customHeight="1">
      <c r="B157" s="145"/>
      <c r="D157" s="146" t="s">
        <v>73</v>
      </c>
      <c r="E157" s="156" t="s">
        <v>84</v>
      </c>
      <c r="F157" s="156" t="s">
        <v>212</v>
      </c>
      <c r="I157" s="148"/>
      <c r="J157" s="157">
        <f>BK157</f>
        <v>0</v>
      </c>
      <c r="L157" s="145"/>
      <c r="M157" s="150"/>
      <c r="N157" s="151"/>
      <c r="O157" s="151"/>
      <c r="P157" s="152">
        <f>SUM(P158:P161)</f>
        <v>0</v>
      </c>
      <c r="Q157" s="151"/>
      <c r="R157" s="152">
        <f>SUM(R158:R161)</f>
        <v>7.0865463540599993</v>
      </c>
      <c r="S157" s="151"/>
      <c r="T157" s="153">
        <f>SUM(T158:T161)</f>
        <v>0</v>
      </c>
      <c r="AR157" s="146" t="s">
        <v>82</v>
      </c>
      <c r="AT157" s="154" t="s">
        <v>73</v>
      </c>
      <c r="AU157" s="154" t="s">
        <v>82</v>
      </c>
      <c r="AY157" s="146" t="s">
        <v>163</v>
      </c>
      <c r="BK157" s="155">
        <f>SUM(BK158:BK161)</f>
        <v>0</v>
      </c>
    </row>
    <row r="158" spans="1:65" s="2" customFormat="1" ht="21.75" customHeight="1">
      <c r="A158" s="29"/>
      <c r="B158" s="158"/>
      <c r="C158" s="159" t="s">
        <v>213</v>
      </c>
      <c r="D158" s="159" t="s">
        <v>166</v>
      </c>
      <c r="E158" s="160" t="s">
        <v>214</v>
      </c>
      <c r="F158" s="161" t="s">
        <v>215</v>
      </c>
      <c r="G158" s="162" t="s">
        <v>179</v>
      </c>
      <c r="H158" s="163">
        <v>0.3</v>
      </c>
      <c r="I158" s="164"/>
      <c r="J158" s="165">
        <f>ROUND(I158*H158,2)</f>
        <v>0</v>
      </c>
      <c r="K158" s="166"/>
      <c r="L158" s="30"/>
      <c r="M158" s="167" t="s">
        <v>1</v>
      </c>
      <c r="N158" s="168" t="s">
        <v>39</v>
      </c>
      <c r="O158" s="55"/>
      <c r="P158" s="169">
        <f>O158*H158</f>
        <v>0</v>
      </c>
      <c r="Q158" s="169">
        <v>2.2563422040000001</v>
      </c>
      <c r="R158" s="169">
        <f>Q158*H158</f>
        <v>0.67690266119999998</v>
      </c>
      <c r="S158" s="169">
        <v>0</v>
      </c>
      <c r="T158" s="170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1" t="s">
        <v>170</v>
      </c>
      <c r="AT158" s="171" t="s">
        <v>166</v>
      </c>
      <c r="AU158" s="171" t="s">
        <v>84</v>
      </c>
      <c r="AY158" s="14" t="s">
        <v>163</v>
      </c>
      <c r="BE158" s="172">
        <f>IF(N158="základní",J158,0)</f>
        <v>0</v>
      </c>
      <c r="BF158" s="172">
        <f>IF(N158="snížená",J158,0)</f>
        <v>0</v>
      </c>
      <c r="BG158" s="172">
        <f>IF(N158="zákl. přenesená",J158,0)</f>
        <v>0</v>
      </c>
      <c r="BH158" s="172">
        <f>IF(N158="sníž. přenesená",J158,0)</f>
        <v>0</v>
      </c>
      <c r="BI158" s="172">
        <f>IF(N158="nulová",J158,0)</f>
        <v>0</v>
      </c>
      <c r="BJ158" s="14" t="s">
        <v>82</v>
      </c>
      <c r="BK158" s="172">
        <f>ROUND(I158*H158,2)</f>
        <v>0</v>
      </c>
      <c r="BL158" s="14" t="s">
        <v>170</v>
      </c>
      <c r="BM158" s="171" t="s">
        <v>216</v>
      </c>
    </row>
    <row r="159" spans="1:65" s="2" customFormat="1" ht="21.75" customHeight="1">
      <c r="A159" s="29"/>
      <c r="B159" s="158"/>
      <c r="C159" s="159" t="s">
        <v>217</v>
      </c>
      <c r="D159" s="159" t="s">
        <v>166</v>
      </c>
      <c r="E159" s="160" t="s">
        <v>218</v>
      </c>
      <c r="F159" s="161" t="s">
        <v>219</v>
      </c>
      <c r="G159" s="162" t="s">
        <v>179</v>
      </c>
      <c r="H159" s="163">
        <v>0.62</v>
      </c>
      <c r="I159" s="164"/>
      <c r="J159" s="165">
        <f>ROUND(I159*H159,2)</f>
        <v>0</v>
      </c>
      <c r="K159" s="166"/>
      <c r="L159" s="30"/>
      <c r="M159" s="167" t="s">
        <v>1</v>
      </c>
      <c r="N159" s="168" t="s">
        <v>39</v>
      </c>
      <c r="O159" s="55"/>
      <c r="P159" s="169">
        <f>O159*H159</f>
        <v>0</v>
      </c>
      <c r="Q159" s="169">
        <v>2.2563422040000001</v>
      </c>
      <c r="R159" s="169">
        <f>Q159*H159</f>
        <v>1.3989321664800001</v>
      </c>
      <c r="S159" s="169">
        <v>0</v>
      </c>
      <c r="T159" s="170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1" t="s">
        <v>170</v>
      </c>
      <c r="AT159" s="171" t="s">
        <v>166</v>
      </c>
      <c r="AU159" s="171" t="s">
        <v>84</v>
      </c>
      <c r="AY159" s="14" t="s">
        <v>163</v>
      </c>
      <c r="BE159" s="172">
        <f>IF(N159="základní",J159,0)</f>
        <v>0</v>
      </c>
      <c r="BF159" s="172">
        <f>IF(N159="snížená",J159,0)</f>
        <v>0</v>
      </c>
      <c r="BG159" s="172">
        <f>IF(N159="zákl. přenesená",J159,0)</f>
        <v>0</v>
      </c>
      <c r="BH159" s="172">
        <f>IF(N159="sníž. přenesená",J159,0)</f>
        <v>0</v>
      </c>
      <c r="BI159" s="172">
        <f>IF(N159="nulová",J159,0)</f>
        <v>0</v>
      </c>
      <c r="BJ159" s="14" t="s">
        <v>82</v>
      </c>
      <c r="BK159" s="172">
        <f>ROUND(I159*H159,2)</f>
        <v>0</v>
      </c>
      <c r="BL159" s="14" t="s">
        <v>170</v>
      </c>
      <c r="BM159" s="171" t="s">
        <v>220</v>
      </c>
    </row>
    <row r="160" spans="1:65" s="2" customFormat="1" ht="16.5" customHeight="1">
      <c r="A160" s="29"/>
      <c r="B160" s="158"/>
      <c r="C160" s="159" t="s">
        <v>221</v>
      </c>
      <c r="D160" s="159" t="s">
        <v>166</v>
      </c>
      <c r="E160" s="160" t="s">
        <v>222</v>
      </c>
      <c r="F160" s="161" t="s">
        <v>223</v>
      </c>
      <c r="G160" s="162" t="s">
        <v>196</v>
      </c>
      <c r="H160" s="163">
        <v>6.3E-2</v>
      </c>
      <c r="I160" s="164"/>
      <c r="J160" s="165">
        <f>ROUND(I160*H160,2)</f>
        <v>0</v>
      </c>
      <c r="K160" s="166"/>
      <c r="L160" s="30"/>
      <c r="M160" s="167" t="s">
        <v>1</v>
      </c>
      <c r="N160" s="168" t="s">
        <v>39</v>
      </c>
      <c r="O160" s="55"/>
      <c r="P160" s="169">
        <f>O160*H160</f>
        <v>0</v>
      </c>
      <c r="Q160" s="169">
        <v>1.06017026</v>
      </c>
      <c r="R160" s="169">
        <f>Q160*H160</f>
        <v>6.6790726379999998E-2</v>
      </c>
      <c r="S160" s="169">
        <v>0</v>
      </c>
      <c r="T160" s="170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71" t="s">
        <v>170</v>
      </c>
      <c r="AT160" s="171" t="s">
        <v>166</v>
      </c>
      <c r="AU160" s="171" t="s">
        <v>84</v>
      </c>
      <c r="AY160" s="14" t="s">
        <v>163</v>
      </c>
      <c r="BE160" s="172">
        <f>IF(N160="základní",J160,0)</f>
        <v>0</v>
      </c>
      <c r="BF160" s="172">
        <f>IF(N160="snížená",J160,0)</f>
        <v>0</v>
      </c>
      <c r="BG160" s="172">
        <f>IF(N160="zákl. přenesená",J160,0)</f>
        <v>0</v>
      </c>
      <c r="BH160" s="172">
        <f>IF(N160="sníž. přenesená",J160,0)</f>
        <v>0</v>
      </c>
      <c r="BI160" s="172">
        <f>IF(N160="nulová",J160,0)</f>
        <v>0</v>
      </c>
      <c r="BJ160" s="14" t="s">
        <v>82</v>
      </c>
      <c r="BK160" s="172">
        <f>ROUND(I160*H160,2)</f>
        <v>0</v>
      </c>
      <c r="BL160" s="14" t="s">
        <v>170</v>
      </c>
      <c r="BM160" s="171" t="s">
        <v>224</v>
      </c>
    </row>
    <row r="161" spans="1:65" s="2" customFormat="1" ht="21.75" customHeight="1">
      <c r="A161" s="29"/>
      <c r="B161" s="158"/>
      <c r="C161" s="159" t="s">
        <v>225</v>
      </c>
      <c r="D161" s="159" t="s">
        <v>166</v>
      </c>
      <c r="E161" s="160" t="s">
        <v>226</v>
      </c>
      <c r="F161" s="161" t="s">
        <v>227</v>
      </c>
      <c r="G161" s="162" t="s">
        <v>179</v>
      </c>
      <c r="H161" s="163">
        <v>2.73</v>
      </c>
      <c r="I161" s="164"/>
      <c r="J161" s="165">
        <f>ROUND(I161*H161,2)</f>
        <v>0</v>
      </c>
      <c r="K161" s="166"/>
      <c r="L161" s="30"/>
      <c r="M161" s="167" t="s">
        <v>1</v>
      </c>
      <c r="N161" s="168" t="s">
        <v>39</v>
      </c>
      <c r="O161" s="55"/>
      <c r="P161" s="169">
        <f>O161*H161</f>
        <v>0</v>
      </c>
      <c r="Q161" s="169">
        <v>1.8109599999999999</v>
      </c>
      <c r="R161" s="169">
        <f>Q161*H161</f>
        <v>4.9439207999999999</v>
      </c>
      <c r="S161" s="169">
        <v>0</v>
      </c>
      <c r="T161" s="170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1" t="s">
        <v>170</v>
      </c>
      <c r="AT161" s="171" t="s">
        <v>166</v>
      </c>
      <c r="AU161" s="171" t="s">
        <v>84</v>
      </c>
      <c r="AY161" s="14" t="s">
        <v>163</v>
      </c>
      <c r="BE161" s="172">
        <f>IF(N161="základní",J161,0)</f>
        <v>0</v>
      </c>
      <c r="BF161" s="172">
        <f>IF(N161="snížená",J161,0)</f>
        <v>0</v>
      </c>
      <c r="BG161" s="172">
        <f>IF(N161="zákl. přenesená",J161,0)</f>
        <v>0</v>
      </c>
      <c r="BH161" s="172">
        <f>IF(N161="sníž. přenesená",J161,0)</f>
        <v>0</v>
      </c>
      <c r="BI161" s="172">
        <f>IF(N161="nulová",J161,0)</f>
        <v>0</v>
      </c>
      <c r="BJ161" s="14" t="s">
        <v>82</v>
      </c>
      <c r="BK161" s="172">
        <f>ROUND(I161*H161,2)</f>
        <v>0</v>
      </c>
      <c r="BL161" s="14" t="s">
        <v>170</v>
      </c>
      <c r="BM161" s="171" t="s">
        <v>228</v>
      </c>
    </row>
    <row r="162" spans="1:65" s="12" customFormat="1" ht="22.9" customHeight="1">
      <c r="B162" s="145"/>
      <c r="D162" s="146" t="s">
        <v>73</v>
      </c>
      <c r="E162" s="156" t="s">
        <v>229</v>
      </c>
      <c r="F162" s="156" t="s">
        <v>230</v>
      </c>
      <c r="I162" s="148"/>
      <c r="J162" s="157">
        <f>BK162</f>
        <v>0</v>
      </c>
      <c r="L162" s="145"/>
      <c r="M162" s="150"/>
      <c r="N162" s="151"/>
      <c r="O162" s="151"/>
      <c r="P162" s="152">
        <f>SUM(P163:P177)</f>
        <v>0</v>
      </c>
      <c r="Q162" s="151"/>
      <c r="R162" s="152">
        <f>SUM(R163:R177)</f>
        <v>71.42286123256001</v>
      </c>
      <c r="S162" s="151"/>
      <c r="T162" s="153">
        <f>SUM(T163:T177)</f>
        <v>0</v>
      </c>
      <c r="AR162" s="146" t="s">
        <v>82</v>
      </c>
      <c r="AT162" s="154" t="s">
        <v>73</v>
      </c>
      <c r="AU162" s="154" t="s">
        <v>82</v>
      </c>
      <c r="AY162" s="146" t="s">
        <v>163</v>
      </c>
      <c r="BK162" s="155">
        <f>SUM(BK163:BK177)</f>
        <v>0</v>
      </c>
    </row>
    <row r="163" spans="1:65" s="2" customFormat="1" ht="21.75" customHeight="1">
      <c r="A163" s="29"/>
      <c r="B163" s="158"/>
      <c r="C163" s="159" t="s">
        <v>231</v>
      </c>
      <c r="D163" s="159" t="s">
        <v>166</v>
      </c>
      <c r="E163" s="160" t="s">
        <v>232</v>
      </c>
      <c r="F163" s="161" t="s">
        <v>233</v>
      </c>
      <c r="G163" s="162" t="s">
        <v>179</v>
      </c>
      <c r="H163" s="163">
        <v>19.756</v>
      </c>
      <c r="I163" s="164"/>
      <c r="J163" s="165">
        <f t="shared" ref="J163:J177" si="10">ROUND(I163*H163,2)</f>
        <v>0</v>
      </c>
      <c r="K163" s="166"/>
      <c r="L163" s="30"/>
      <c r="M163" s="167" t="s">
        <v>1</v>
      </c>
      <c r="N163" s="168" t="s">
        <v>39</v>
      </c>
      <c r="O163" s="55"/>
      <c r="P163" s="169">
        <f t="shared" ref="P163:P177" si="11">O163*H163</f>
        <v>0</v>
      </c>
      <c r="Q163" s="169">
        <v>1.8774999999999999</v>
      </c>
      <c r="R163" s="169">
        <f t="shared" ref="R163:R177" si="12">Q163*H163</f>
        <v>37.091889999999999</v>
      </c>
      <c r="S163" s="169">
        <v>0</v>
      </c>
      <c r="T163" s="170">
        <f t="shared" ref="T163:T177" si="13"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71" t="s">
        <v>170</v>
      </c>
      <c r="AT163" s="171" t="s">
        <v>166</v>
      </c>
      <c r="AU163" s="171" t="s">
        <v>84</v>
      </c>
      <c r="AY163" s="14" t="s">
        <v>163</v>
      </c>
      <c r="BE163" s="172">
        <f t="shared" ref="BE163:BE177" si="14">IF(N163="základní",J163,0)</f>
        <v>0</v>
      </c>
      <c r="BF163" s="172">
        <f t="shared" ref="BF163:BF177" si="15">IF(N163="snížená",J163,0)</f>
        <v>0</v>
      </c>
      <c r="BG163" s="172">
        <f t="shared" ref="BG163:BG177" si="16">IF(N163="zákl. přenesená",J163,0)</f>
        <v>0</v>
      </c>
      <c r="BH163" s="172">
        <f t="shared" ref="BH163:BH177" si="17">IF(N163="sníž. přenesená",J163,0)</f>
        <v>0</v>
      </c>
      <c r="BI163" s="172">
        <f t="shared" ref="BI163:BI177" si="18">IF(N163="nulová",J163,0)</f>
        <v>0</v>
      </c>
      <c r="BJ163" s="14" t="s">
        <v>82</v>
      </c>
      <c r="BK163" s="172">
        <f t="shared" ref="BK163:BK177" si="19">ROUND(I163*H163,2)</f>
        <v>0</v>
      </c>
      <c r="BL163" s="14" t="s">
        <v>170</v>
      </c>
      <c r="BM163" s="171" t="s">
        <v>234</v>
      </c>
    </row>
    <row r="164" spans="1:65" s="2" customFormat="1" ht="33" customHeight="1">
      <c r="A164" s="29"/>
      <c r="B164" s="158"/>
      <c r="C164" s="159" t="s">
        <v>235</v>
      </c>
      <c r="D164" s="159" t="s">
        <v>166</v>
      </c>
      <c r="E164" s="160" t="s">
        <v>236</v>
      </c>
      <c r="F164" s="161" t="s">
        <v>237</v>
      </c>
      <c r="G164" s="162" t="s">
        <v>169</v>
      </c>
      <c r="H164" s="163">
        <v>6.2649999999999997</v>
      </c>
      <c r="I164" s="164"/>
      <c r="J164" s="165">
        <f t="shared" si="10"/>
        <v>0</v>
      </c>
      <c r="K164" s="166"/>
      <c r="L164" s="30"/>
      <c r="M164" s="167" t="s">
        <v>1</v>
      </c>
      <c r="N164" s="168" t="s">
        <v>39</v>
      </c>
      <c r="O164" s="55"/>
      <c r="P164" s="169">
        <f t="shared" si="11"/>
        <v>0</v>
      </c>
      <c r="Q164" s="169">
        <v>0.14854000000000001</v>
      </c>
      <c r="R164" s="169">
        <f t="shared" si="12"/>
        <v>0.93060310000000002</v>
      </c>
      <c r="S164" s="169">
        <v>0</v>
      </c>
      <c r="T164" s="170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71" t="s">
        <v>170</v>
      </c>
      <c r="AT164" s="171" t="s">
        <v>166</v>
      </c>
      <c r="AU164" s="171" t="s">
        <v>84</v>
      </c>
      <c r="AY164" s="14" t="s">
        <v>163</v>
      </c>
      <c r="BE164" s="172">
        <f t="shared" si="14"/>
        <v>0</v>
      </c>
      <c r="BF164" s="172">
        <f t="shared" si="15"/>
        <v>0</v>
      </c>
      <c r="BG164" s="172">
        <f t="shared" si="16"/>
        <v>0</v>
      </c>
      <c r="BH164" s="172">
        <f t="shared" si="17"/>
        <v>0</v>
      </c>
      <c r="BI164" s="172">
        <f t="shared" si="18"/>
        <v>0</v>
      </c>
      <c r="BJ164" s="14" t="s">
        <v>82</v>
      </c>
      <c r="BK164" s="172">
        <f t="shared" si="19"/>
        <v>0</v>
      </c>
      <c r="BL164" s="14" t="s">
        <v>170</v>
      </c>
      <c r="BM164" s="171" t="s">
        <v>238</v>
      </c>
    </row>
    <row r="165" spans="1:65" s="2" customFormat="1" ht="16.5" customHeight="1">
      <c r="A165" s="29"/>
      <c r="B165" s="158"/>
      <c r="C165" s="159" t="s">
        <v>239</v>
      </c>
      <c r="D165" s="159" t="s">
        <v>166</v>
      </c>
      <c r="E165" s="160" t="s">
        <v>240</v>
      </c>
      <c r="F165" s="161" t="s">
        <v>241</v>
      </c>
      <c r="G165" s="162" t="s">
        <v>196</v>
      </c>
      <c r="H165" s="163">
        <v>0.13600000000000001</v>
      </c>
      <c r="I165" s="164"/>
      <c r="J165" s="165">
        <f t="shared" si="10"/>
        <v>0</v>
      </c>
      <c r="K165" s="166"/>
      <c r="L165" s="30"/>
      <c r="M165" s="167" t="s">
        <v>1</v>
      </c>
      <c r="N165" s="168" t="s">
        <v>39</v>
      </c>
      <c r="O165" s="55"/>
      <c r="P165" s="169">
        <f t="shared" si="11"/>
        <v>0</v>
      </c>
      <c r="Q165" s="169">
        <v>1.0488137099999999</v>
      </c>
      <c r="R165" s="169">
        <f t="shared" si="12"/>
        <v>0.14263866455999999</v>
      </c>
      <c r="S165" s="169">
        <v>0</v>
      </c>
      <c r="T165" s="170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71" t="s">
        <v>170</v>
      </c>
      <c r="AT165" s="171" t="s">
        <v>166</v>
      </c>
      <c r="AU165" s="171" t="s">
        <v>84</v>
      </c>
      <c r="AY165" s="14" t="s">
        <v>163</v>
      </c>
      <c r="BE165" s="172">
        <f t="shared" si="14"/>
        <v>0</v>
      </c>
      <c r="BF165" s="172">
        <f t="shared" si="15"/>
        <v>0</v>
      </c>
      <c r="BG165" s="172">
        <f t="shared" si="16"/>
        <v>0</v>
      </c>
      <c r="BH165" s="172">
        <f t="shared" si="17"/>
        <v>0</v>
      </c>
      <c r="BI165" s="172">
        <f t="shared" si="18"/>
        <v>0</v>
      </c>
      <c r="BJ165" s="14" t="s">
        <v>82</v>
      </c>
      <c r="BK165" s="172">
        <f t="shared" si="19"/>
        <v>0</v>
      </c>
      <c r="BL165" s="14" t="s">
        <v>170</v>
      </c>
      <c r="BM165" s="171" t="s">
        <v>242</v>
      </c>
    </row>
    <row r="166" spans="1:65" s="2" customFormat="1" ht="21.75" customHeight="1">
      <c r="A166" s="29"/>
      <c r="B166" s="158"/>
      <c r="C166" s="159" t="s">
        <v>243</v>
      </c>
      <c r="D166" s="159" t="s">
        <v>166</v>
      </c>
      <c r="E166" s="160" t="s">
        <v>244</v>
      </c>
      <c r="F166" s="161" t="s">
        <v>245</v>
      </c>
      <c r="G166" s="162" t="s">
        <v>246</v>
      </c>
      <c r="H166" s="163">
        <v>7</v>
      </c>
      <c r="I166" s="164"/>
      <c r="J166" s="165">
        <f t="shared" si="10"/>
        <v>0</v>
      </c>
      <c r="K166" s="166"/>
      <c r="L166" s="30"/>
      <c r="M166" s="167" t="s">
        <v>1</v>
      </c>
      <c r="N166" s="168" t="s">
        <v>39</v>
      </c>
      <c r="O166" s="55"/>
      <c r="P166" s="169">
        <f t="shared" si="11"/>
        <v>0</v>
      </c>
      <c r="Q166" s="169">
        <v>2.6280000000000001E-2</v>
      </c>
      <c r="R166" s="169">
        <f t="shared" si="12"/>
        <v>0.18396000000000001</v>
      </c>
      <c r="S166" s="169">
        <v>0</v>
      </c>
      <c r="T166" s="170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71" t="s">
        <v>170</v>
      </c>
      <c r="AT166" s="171" t="s">
        <v>166</v>
      </c>
      <c r="AU166" s="171" t="s">
        <v>84</v>
      </c>
      <c r="AY166" s="14" t="s">
        <v>163</v>
      </c>
      <c r="BE166" s="172">
        <f t="shared" si="14"/>
        <v>0</v>
      </c>
      <c r="BF166" s="172">
        <f t="shared" si="15"/>
        <v>0</v>
      </c>
      <c r="BG166" s="172">
        <f t="shared" si="16"/>
        <v>0</v>
      </c>
      <c r="BH166" s="172">
        <f t="shared" si="17"/>
        <v>0</v>
      </c>
      <c r="BI166" s="172">
        <f t="shared" si="18"/>
        <v>0</v>
      </c>
      <c r="BJ166" s="14" t="s">
        <v>82</v>
      </c>
      <c r="BK166" s="172">
        <f t="shared" si="19"/>
        <v>0</v>
      </c>
      <c r="BL166" s="14" t="s">
        <v>170</v>
      </c>
      <c r="BM166" s="171" t="s">
        <v>247</v>
      </c>
    </row>
    <row r="167" spans="1:65" s="2" customFormat="1" ht="21.75" customHeight="1">
      <c r="A167" s="29"/>
      <c r="B167" s="158"/>
      <c r="C167" s="159" t="s">
        <v>248</v>
      </c>
      <c r="D167" s="159" t="s">
        <v>166</v>
      </c>
      <c r="E167" s="160" t="s">
        <v>249</v>
      </c>
      <c r="F167" s="161" t="s">
        <v>250</v>
      </c>
      <c r="G167" s="162" t="s">
        <v>246</v>
      </c>
      <c r="H167" s="163">
        <v>5</v>
      </c>
      <c r="I167" s="164"/>
      <c r="J167" s="165">
        <f t="shared" si="10"/>
        <v>0</v>
      </c>
      <c r="K167" s="166"/>
      <c r="L167" s="30"/>
      <c r="M167" s="167" t="s">
        <v>1</v>
      </c>
      <c r="N167" s="168" t="s">
        <v>39</v>
      </c>
      <c r="O167" s="55"/>
      <c r="P167" s="169">
        <f t="shared" si="11"/>
        <v>0</v>
      </c>
      <c r="Q167" s="169">
        <v>3.9629999999999999E-2</v>
      </c>
      <c r="R167" s="169">
        <f t="shared" si="12"/>
        <v>0.19814999999999999</v>
      </c>
      <c r="S167" s="169">
        <v>0</v>
      </c>
      <c r="T167" s="170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71" t="s">
        <v>170</v>
      </c>
      <c r="AT167" s="171" t="s">
        <v>166</v>
      </c>
      <c r="AU167" s="171" t="s">
        <v>84</v>
      </c>
      <c r="AY167" s="14" t="s">
        <v>163</v>
      </c>
      <c r="BE167" s="172">
        <f t="shared" si="14"/>
        <v>0</v>
      </c>
      <c r="BF167" s="172">
        <f t="shared" si="15"/>
        <v>0</v>
      </c>
      <c r="BG167" s="172">
        <f t="shared" si="16"/>
        <v>0</v>
      </c>
      <c r="BH167" s="172">
        <f t="shared" si="17"/>
        <v>0</v>
      </c>
      <c r="BI167" s="172">
        <f t="shared" si="18"/>
        <v>0</v>
      </c>
      <c r="BJ167" s="14" t="s">
        <v>82</v>
      </c>
      <c r="BK167" s="172">
        <f t="shared" si="19"/>
        <v>0</v>
      </c>
      <c r="BL167" s="14" t="s">
        <v>170</v>
      </c>
      <c r="BM167" s="171" t="s">
        <v>251</v>
      </c>
    </row>
    <row r="168" spans="1:65" s="2" customFormat="1" ht="16.5" customHeight="1">
      <c r="A168" s="29"/>
      <c r="B168" s="158"/>
      <c r="C168" s="159" t="s">
        <v>252</v>
      </c>
      <c r="D168" s="159" t="s">
        <v>166</v>
      </c>
      <c r="E168" s="160" t="s">
        <v>253</v>
      </c>
      <c r="F168" s="161" t="s">
        <v>254</v>
      </c>
      <c r="G168" s="162" t="s">
        <v>179</v>
      </c>
      <c r="H168" s="163">
        <v>4.8</v>
      </c>
      <c r="I168" s="164"/>
      <c r="J168" s="165">
        <f t="shared" si="10"/>
        <v>0</v>
      </c>
      <c r="K168" s="166"/>
      <c r="L168" s="30"/>
      <c r="M168" s="167" t="s">
        <v>1</v>
      </c>
      <c r="N168" s="168" t="s">
        <v>39</v>
      </c>
      <c r="O168" s="55"/>
      <c r="P168" s="169">
        <f t="shared" si="11"/>
        <v>0</v>
      </c>
      <c r="Q168" s="169">
        <v>1.94302</v>
      </c>
      <c r="R168" s="169">
        <f t="shared" si="12"/>
        <v>9.3264959999999988</v>
      </c>
      <c r="S168" s="169">
        <v>0</v>
      </c>
      <c r="T168" s="170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71" t="s">
        <v>170</v>
      </c>
      <c r="AT168" s="171" t="s">
        <v>166</v>
      </c>
      <c r="AU168" s="171" t="s">
        <v>84</v>
      </c>
      <c r="AY168" s="14" t="s">
        <v>163</v>
      </c>
      <c r="BE168" s="172">
        <f t="shared" si="14"/>
        <v>0</v>
      </c>
      <c r="BF168" s="172">
        <f t="shared" si="15"/>
        <v>0</v>
      </c>
      <c r="BG168" s="172">
        <f t="shared" si="16"/>
        <v>0</v>
      </c>
      <c r="BH168" s="172">
        <f t="shared" si="17"/>
        <v>0</v>
      </c>
      <c r="BI168" s="172">
        <f t="shared" si="18"/>
        <v>0</v>
      </c>
      <c r="BJ168" s="14" t="s">
        <v>82</v>
      </c>
      <c r="BK168" s="172">
        <f t="shared" si="19"/>
        <v>0</v>
      </c>
      <c r="BL168" s="14" t="s">
        <v>170</v>
      </c>
      <c r="BM168" s="171" t="s">
        <v>255</v>
      </c>
    </row>
    <row r="169" spans="1:65" s="2" customFormat="1" ht="21.75" customHeight="1">
      <c r="A169" s="29"/>
      <c r="B169" s="158"/>
      <c r="C169" s="159" t="s">
        <v>256</v>
      </c>
      <c r="D169" s="159" t="s">
        <v>166</v>
      </c>
      <c r="E169" s="160" t="s">
        <v>257</v>
      </c>
      <c r="F169" s="161" t="s">
        <v>258</v>
      </c>
      <c r="G169" s="162" t="s">
        <v>196</v>
      </c>
      <c r="H169" s="163">
        <v>2.8000000000000001E-2</v>
      </c>
      <c r="I169" s="164"/>
      <c r="J169" s="165">
        <f t="shared" si="10"/>
        <v>0</v>
      </c>
      <c r="K169" s="166"/>
      <c r="L169" s="30"/>
      <c r="M169" s="167" t="s">
        <v>1</v>
      </c>
      <c r="N169" s="168" t="s">
        <v>39</v>
      </c>
      <c r="O169" s="55"/>
      <c r="P169" s="169">
        <f t="shared" si="11"/>
        <v>0</v>
      </c>
      <c r="Q169" s="169">
        <v>1.9536000000000001E-2</v>
      </c>
      <c r="R169" s="169">
        <f t="shared" si="12"/>
        <v>5.4700800000000009E-4</v>
      </c>
      <c r="S169" s="169">
        <v>0</v>
      </c>
      <c r="T169" s="170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71" t="s">
        <v>170</v>
      </c>
      <c r="AT169" s="171" t="s">
        <v>166</v>
      </c>
      <c r="AU169" s="171" t="s">
        <v>84</v>
      </c>
      <c r="AY169" s="14" t="s">
        <v>163</v>
      </c>
      <c r="BE169" s="172">
        <f t="shared" si="14"/>
        <v>0</v>
      </c>
      <c r="BF169" s="172">
        <f t="shared" si="15"/>
        <v>0</v>
      </c>
      <c r="BG169" s="172">
        <f t="shared" si="16"/>
        <v>0</v>
      </c>
      <c r="BH169" s="172">
        <f t="shared" si="17"/>
        <v>0</v>
      </c>
      <c r="BI169" s="172">
        <f t="shared" si="18"/>
        <v>0</v>
      </c>
      <c r="BJ169" s="14" t="s">
        <v>82</v>
      </c>
      <c r="BK169" s="172">
        <f t="shared" si="19"/>
        <v>0</v>
      </c>
      <c r="BL169" s="14" t="s">
        <v>170</v>
      </c>
      <c r="BM169" s="171" t="s">
        <v>259</v>
      </c>
    </row>
    <row r="170" spans="1:65" s="2" customFormat="1" ht="16.5" customHeight="1">
      <c r="A170" s="29"/>
      <c r="B170" s="158"/>
      <c r="C170" s="173" t="s">
        <v>260</v>
      </c>
      <c r="D170" s="173" t="s">
        <v>207</v>
      </c>
      <c r="E170" s="174" t="s">
        <v>261</v>
      </c>
      <c r="F170" s="175" t="s">
        <v>262</v>
      </c>
      <c r="G170" s="176" t="s">
        <v>196</v>
      </c>
      <c r="H170" s="177">
        <v>2.8000000000000001E-2</v>
      </c>
      <c r="I170" s="178"/>
      <c r="J170" s="179">
        <f t="shared" si="10"/>
        <v>0</v>
      </c>
      <c r="K170" s="180"/>
      <c r="L170" s="181"/>
      <c r="M170" s="182" t="s">
        <v>1</v>
      </c>
      <c r="N170" s="183" t="s">
        <v>39</v>
      </c>
      <c r="O170" s="55"/>
      <c r="P170" s="169">
        <f t="shared" si="11"/>
        <v>0</v>
      </c>
      <c r="Q170" s="169">
        <v>1</v>
      </c>
      <c r="R170" s="169">
        <f t="shared" si="12"/>
        <v>2.8000000000000001E-2</v>
      </c>
      <c r="S170" s="169">
        <v>0</v>
      </c>
      <c r="T170" s="170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71" t="s">
        <v>210</v>
      </c>
      <c r="AT170" s="171" t="s">
        <v>207</v>
      </c>
      <c r="AU170" s="171" t="s">
        <v>84</v>
      </c>
      <c r="AY170" s="14" t="s">
        <v>163</v>
      </c>
      <c r="BE170" s="172">
        <f t="shared" si="14"/>
        <v>0</v>
      </c>
      <c r="BF170" s="172">
        <f t="shared" si="15"/>
        <v>0</v>
      </c>
      <c r="BG170" s="172">
        <f t="shared" si="16"/>
        <v>0</v>
      </c>
      <c r="BH170" s="172">
        <f t="shared" si="17"/>
        <v>0</v>
      </c>
      <c r="BI170" s="172">
        <f t="shared" si="18"/>
        <v>0</v>
      </c>
      <c r="BJ170" s="14" t="s">
        <v>82</v>
      </c>
      <c r="BK170" s="172">
        <f t="shared" si="19"/>
        <v>0</v>
      </c>
      <c r="BL170" s="14" t="s">
        <v>170</v>
      </c>
      <c r="BM170" s="171" t="s">
        <v>263</v>
      </c>
    </row>
    <row r="171" spans="1:65" s="2" customFormat="1" ht="21.75" customHeight="1">
      <c r="A171" s="29"/>
      <c r="B171" s="158"/>
      <c r="C171" s="159" t="s">
        <v>264</v>
      </c>
      <c r="D171" s="159" t="s">
        <v>166</v>
      </c>
      <c r="E171" s="160" t="s">
        <v>265</v>
      </c>
      <c r="F171" s="161" t="s">
        <v>266</v>
      </c>
      <c r="G171" s="162" t="s">
        <v>196</v>
      </c>
      <c r="H171" s="163">
        <v>0.46200000000000002</v>
      </c>
      <c r="I171" s="164"/>
      <c r="J171" s="165">
        <f t="shared" si="10"/>
        <v>0</v>
      </c>
      <c r="K171" s="166"/>
      <c r="L171" s="30"/>
      <c r="M171" s="167" t="s">
        <v>1</v>
      </c>
      <c r="N171" s="168" t="s">
        <v>39</v>
      </c>
      <c r="O171" s="55"/>
      <c r="P171" s="169">
        <f t="shared" si="11"/>
        <v>0</v>
      </c>
      <c r="Q171" s="169">
        <v>1.0900000000000001</v>
      </c>
      <c r="R171" s="169">
        <f t="shared" si="12"/>
        <v>0.50358000000000003</v>
      </c>
      <c r="S171" s="169">
        <v>0</v>
      </c>
      <c r="T171" s="170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71" t="s">
        <v>170</v>
      </c>
      <c r="AT171" s="171" t="s">
        <v>166</v>
      </c>
      <c r="AU171" s="171" t="s">
        <v>84</v>
      </c>
      <c r="AY171" s="14" t="s">
        <v>163</v>
      </c>
      <c r="BE171" s="172">
        <f t="shared" si="14"/>
        <v>0</v>
      </c>
      <c r="BF171" s="172">
        <f t="shared" si="15"/>
        <v>0</v>
      </c>
      <c r="BG171" s="172">
        <f t="shared" si="16"/>
        <v>0</v>
      </c>
      <c r="BH171" s="172">
        <f t="shared" si="17"/>
        <v>0</v>
      </c>
      <c r="BI171" s="172">
        <f t="shared" si="18"/>
        <v>0</v>
      </c>
      <c r="BJ171" s="14" t="s">
        <v>82</v>
      </c>
      <c r="BK171" s="172">
        <f t="shared" si="19"/>
        <v>0</v>
      </c>
      <c r="BL171" s="14" t="s">
        <v>170</v>
      </c>
      <c r="BM171" s="171" t="s">
        <v>267</v>
      </c>
    </row>
    <row r="172" spans="1:65" s="2" customFormat="1" ht="21.75" customHeight="1">
      <c r="A172" s="29"/>
      <c r="B172" s="158"/>
      <c r="C172" s="159" t="s">
        <v>268</v>
      </c>
      <c r="D172" s="159" t="s">
        <v>166</v>
      </c>
      <c r="E172" s="160" t="s">
        <v>269</v>
      </c>
      <c r="F172" s="161" t="s">
        <v>270</v>
      </c>
      <c r="G172" s="162" t="s">
        <v>196</v>
      </c>
      <c r="H172" s="163">
        <v>0.86199999999999999</v>
      </c>
      <c r="I172" s="164"/>
      <c r="J172" s="165">
        <f t="shared" si="10"/>
        <v>0</v>
      </c>
      <c r="K172" s="166"/>
      <c r="L172" s="30"/>
      <c r="M172" s="167" t="s">
        <v>1</v>
      </c>
      <c r="N172" s="168" t="s">
        <v>39</v>
      </c>
      <c r="O172" s="55"/>
      <c r="P172" s="169">
        <f t="shared" si="11"/>
        <v>0</v>
      </c>
      <c r="Q172" s="169">
        <v>1.0900000000000001</v>
      </c>
      <c r="R172" s="169">
        <f t="shared" si="12"/>
        <v>0.93958000000000008</v>
      </c>
      <c r="S172" s="169">
        <v>0</v>
      </c>
      <c r="T172" s="170">
        <f t="shared" si="1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71" t="s">
        <v>170</v>
      </c>
      <c r="AT172" s="171" t="s">
        <v>166</v>
      </c>
      <c r="AU172" s="171" t="s">
        <v>84</v>
      </c>
      <c r="AY172" s="14" t="s">
        <v>163</v>
      </c>
      <c r="BE172" s="172">
        <f t="shared" si="14"/>
        <v>0</v>
      </c>
      <c r="BF172" s="172">
        <f t="shared" si="15"/>
        <v>0</v>
      </c>
      <c r="BG172" s="172">
        <f t="shared" si="16"/>
        <v>0</v>
      </c>
      <c r="BH172" s="172">
        <f t="shared" si="17"/>
        <v>0</v>
      </c>
      <c r="BI172" s="172">
        <f t="shared" si="18"/>
        <v>0</v>
      </c>
      <c r="BJ172" s="14" t="s">
        <v>82</v>
      </c>
      <c r="BK172" s="172">
        <f t="shared" si="19"/>
        <v>0</v>
      </c>
      <c r="BL172" s="14" t="s">
        <v>170</v>
      </c>
      <c r="BM172" s="171" t="s">
        <v>271</v>
      </c>
    </row>
    <row r="173" spans="1:65" s="2" customFormat="1" ht="21.75" customHeight="1">
      <c r="A173" s="29"/>
      <c r="B173" s="158"/>
      <c r="C173" s="159" t="s">
        <v>272</v>
      </c>
      <c r="D173" s="159" t="s">
        <v>166</v>
      </c>
      <c r="E173" s="160" t="s">
        <v>273</v>
      </c>
      <c r="F173" s="161" t="s">
        <v>274</v>
      </c>
      <c r="G173" s="162" t="s">
        <v>196</v>
      </c>
      <c r="H173" s="163">
        <v>0.74099999999999999</v>
      </c>
      <c r="I173" s="164"/>
      <c r="J173" s="165">
        <f t="shared" si="10"/>
        <v>0</v>
      </c>
      <c r="K173" s="166"/>
      <c r="L173" s="30"/>
      <c r="M173" s="167" t="s">
        <v>1</v>
      </c>
      <c r="N173" s="168" t="s">
        <v>39</v>
      </c>
      <c r="O173" s="55"/>
      <c r="P173" s="169">
        <f t="shared" si="11"/>
        <v>0</v>
      </c>
      <c r="Q173" s="169">
        <v>1.0900000000000001</v>
      </c>
      <c r="R173" s="169">
        <f t="shared" si="12"/>
        <v>0.80769000000000002</v>
      </c>
      <c r="S173" s="169">
        <v>0</v>
      </c>
      <c r="T173" s="170">
        <f t="shared" si="1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71" t="s">
        <v>170</v>
      </c>
      <c r="AT173" s="171" t="s">
        <v>166</v>
      </c>
      <c r="AU173" s="171" t="s">
        <v>84</v>
      </c>
      <c r="AY173" s="14" t="s">
        <v>163</v>
      </c>
      <c r="BE173" s="172">
        <f t="shared" si="14"/>
        <v>0</v>
      </c>
      <c r="BF173" s="172">
        <f t="shared" si="15"/>
        <v>0</v>
      </c>
      <c r="BG173" s="172">
        <f t="shared" si="16"/>
        <v>0</v>
      </c>
      <c r="BH173" s="172">
        <f t="shared" si="17"/>
        <v>0</v>
      </c>
      <c r="BI173" s="172">
        <f t="shared" si="18"/>
        <v>0</v>
      </c>
      <c r="BJ173" s="14" t="s">
        <v>82</v>
      </c>
      <c r="BK173" s="172">
        <f t="shared" si="19"/>
        <v>0</v>
      </c>
      <c r="BL173" s="14" t="s">
        <v>170</v>
      </c>
      <c r="BM173" s="171" t="s">
        <v>275</v>
      </c>
    </row>
    <row r="174" spans="1:65" s="2" customFormat="1" ht="21.75" customHeight="1">
      <c r="A174" s="29"/>
      <c r="B174" s="158"/>
      <c r="C174" s="159" t="s">
        <v>276</v>
      </c>
      <c r="D174" s="159" t="s">
        <v>166</v>
      </c>
      <c r="E174" s="160" t="s">
        <v>277</v>
      </c>
      <c r="F174" s="161" t="s">
        <v>278</v>
      </c>
      <c r="G174" s="162" t="s">
        <v>169</v>
      </c>
      <c r="H174" s="163">
        <v>93.712999999999994</v>
      </c>
      <c r="I174" s="164"/>
      <c r="J174" s="165">
        <f t="shared" si="10"/>
        <v>0</v>
      </c>
      <c r="K174" s="166"/>
      <c r="L174" s="30"/>
      <c r="M174" s="167" t="s">
        <v>1</v>
      </c>
      <c r="N174" s="168" t="s">
        <v>39</v>
      </c>
      <c r="O174" s="55"/>
      <c r="P174" s="169">
        <f t="shared" si="11"/>
        <v>0</v>
      </c>
      <c r="Q174" s="169">
        <v>5.8970000000000002E-2</v>
      </c>
      <c r="R174" s="169">
        <f t="shared" si="12"/>
        <v>5.5262556099999998</v>
      </c>
      <c r="S174" s="169">
        <v>0</v>
      </c>
      <c r="T174" s="170">
        <f t="shared" si="1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71" t="s">
        <v>170</v>
      </c>
      <c r="AT174" s="171" t="s">
        <v>166</v>
      </c>
      <c r="AU174" s="171" t="s">
        <v>84</v>
      </c>
      <c r="AY174" s="14" t="s">
        <v>163</v>
      </c>
      <c r="BE174" s="172">
        <f t="shared" si="14"/>
        <v>0</v>
      </c>
      <c r="BF174" s="172">
        <f t="shared" si="15"/>
        <v>0</v>
      </c>
      <c r="BG174" s="172">
        <f t="shared" si="16"/>
        <v>0</v>
      </c>
      <c r="BH174" s="172">
        <f t="shared" si="17"/>
        <v>0</v>
      </c>
      <c r="BI174" s="172">
        <f t="shared" si="18"/>
        <v>0</v>
      </c>
      <c r="BJ174" s="14" t="s">
        <v>82</v>
      </c>
      <c r="BK174" s="172">
        <f t="shared" si="19"/>
        <v>0</v>
      </c>
      <c r="BL174" s="14" t="s">
        <v>170</v>
      </c>
      <c r="BM174" s="171" t="s">
        <v>279</v>
      </c>
    </row>
    <row r="175" spans="1:65" s="2" customFormat="1" ht="21.75" customHeight="1">
      <c r="A175" s="29"/>
      <c r="B175" s="158"/>
      <c r="C175" s="159" t="s">
        <v>280</v>
      </c>
      <c r="D175" s="159" t="s">
        <v>166</v>
      </c>
      <c r="E175" s="160" t="s">
        <v>281</v>
      </c>
      <c r="F175" s="161" t="s">
        <v>282</v>
      </c>
      <c r="G175" s="162" t="s">
        <v>169</v>
      </c>
      <c r="H175" s="163">
        <v>182.761</v>
      </c>
      <c r="I175" s="164"/>
      <c r="J175" s="165">
        <f t="shared" si="10"/>
        <v>0</v>
      </c>
      <c r="K175" s="166"/>
      <c r="L175" s="30"/>
      <c r="M175" s="167" t="s">
        <v>1</v>
      </c>
      <c r="N175" s="168" t="s">
        <v>39</v>
      </c>
      <c r="O175" s="55"/>
      <c r="P175" s="169">
        <f t="shared" si="11"/>
        <v>0</v>
      </c>
      <c r="Q175" s="169">
        <v>7.571E-2</v>
      </c>
      <c r="R175" s="169">
        <f t="shared" si="12"/>
        <v>13.83683531</v>
      </c>
      <c r="S175" s="169">
        <v>0</v>
      </c>
      <c r="T175" s="170">
        <f t="shared" si="1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71" t="s">
        <v>170</v>
      </c>
      <c r="AT175" s="171" t="s">
        <v>166</v>
      </c>
      <c r="AU175" s="171" t="s">
        <v>84</v>
      </c>
      <c r="AY175" s="14" t="s">
        <v>163</v>
      </c>
      <c r="BE175" s="172">
        <f t="shared" si="14"/>
        <v>0</v>
      </c>
      <c r="BF175" s="172">
        <f t="shared" si="15"/>
        <v>0</v>
      </c>
      <c r="BG175" s="172">
        <f t="shared" si="16"/>
        <v>0</v>
      </c>
      <c r="BH175" s="172">
        <f t="shared" si="17"/>
        <v>0</v>
      </c>
      <c r="BI175" s="172">
        <f t="shared" si="18"/>
        <v>0</v>
      </c>
      <c r="BJ175" s="14" t="s">
        <v>82</v>
      </c>
      <c r="BK175" s="172">
        <f t="shared" si="19"/>
        <v>0</v>
      </c>
      <c r="BL175" s="14" t="s">
        <v>170</v>
      </c>
      <c r="BM175" s="171" t="s">
        <v>283</v>
      </c>
    </row>
    <row r="176" spans="1:65" s="2" customFormat="1" ht="21.75" customHeight="1">
      <c r="A176" s="29"/>
      <c r="B176" s="158"/>
      <c r="C176" s="159" t="s">
        <v>284</v>
      </c>
      <c r="D176" s="159" t="s">
        <v>166</v>
      </c>
      <c r="E176" s="160" t="s">
        <v>285</v>
      </c>
      <c r="F176" s="161" t="s">
        <v>286</v>
      </c>
      <c r="G176" s="162" t="s">
        <v>287</v>
      </c>
      <c r="H176" s="163">
        <v>103.5</v>
      </c>
      <c r="I176" s="164"/>
      <c r="J176" s="165">
        <f t="shared" si="10"/>
        <v>0</v>
      </c>
      <c r="K176" s="166"/>
      <c r="L176" s="30"/>
      <c r="M176" s="167" t="s">
        <v>1</v>
      </c>
      <c r="N176" s="168" t="s">
        <v>39</v>
      </c>
      <c r="O176" s="55"/>
      <c r="P176" s="169">
        <f t="shared" si="11"/>
        <v>0</v>
      </c>
      <c r="Q176" s="169">
        <v>1.2799999999999999E-4</v>
      </c>
      <c r="R176" s="169">
        <f t="shared" si="12"/>
        <v>1.3247999999999999E-2</v>
      </c>
      <c r="S176" s="169">
        <v>0</v>
      </c>
      <c r="T176" s="170">
        <f t="shared" si="1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71" t="s">
        <v>170</v>
      </c>
      <c r="AT176" s="171" t="s">
        <v>166</v>
      </c>
      <c r="AU176" s="171" t="s">
        <v>84</v>
      </c>
      <c r="AY176" s="14" t="s">
        <v>163</v>
      </c>
      <c r="BE176" s="172">
        <f t="shared" si="14"/>
        <v>0</v>
      </c>
      <c r="BF176" s="172">
        <f t="shared" si="15"/>
        <v>0</v>
      </c>
      <c r="BG176" s="172">
        <f t="shared" si="16"/>
        <v>0</v>
      </c>
      <c r="BH176" s="172">
        <f t="shared" si="17"/>
        <v>0</v>
      </c>
      <c r="BI176" s="172">
        <f t="shared" si="18"/>
        <v>0</v>
      </c>
      <c r="BJ176" s="14" t="s">
        <v>82</v>
      </c>
      <c r="BK176" s="172">
        <f t="shared" si="19"/>
        <v>0</v>
      </c>
      <c r="BL176" s="14" t="s">
        <v>170</v>
      </c>
      <c r="BM176" s="171" t="s">
        <v>288</v>
      </c>
    </row>
    <row r="177" spans="1:65" s="2" customFormat="1" ht="16.5" customHeight="1">
      <c r="A177" s="29"/>
      <c r="B177" s="158"/>
      <c r="C177" s="159" t="s">
        <v>289</v>
      </c>
      <c r="D177" s="159" t="s">
        <v>166</v>
      </c>
      <c r="E177" s="160" t="s">
        <v>290</v>
      </c>
      <c r="F177" s="161" t="s">
        <v>291</v>
      </c>
      <c r="G177" s="162" t="s">
        <v>169</v>
      </c>
      <c r="H177" s="163">
        <v>23.693999999999999</v>
      </c>
      <c r="I177" s="164"/>
      <c r="J177" s="165">
        <f t="shared" si="10"/>
        <v>0</v>
      </c>
      <c r="K177" s="166"/>
      <c r="L177" s="30"/>
      <c r="M177" s="167" t="s">
        <v>1</v>
      </c>
      <c r="N177" s="168" t="s">
        <v>39</v>
      </c>
      <c r="O177" s="55"/>
      <c r="P177" s="169">
        <f t="shared" si="11"/>
        <v>0</v>
      </c>
      <c r="Q177" s="169">
        <v>7.9909999999999995E-2</v>
      </c>
      <c r="R177" s="169">
        <f t="shared" si="12"/>
        <v>1.8933875399999998</v>
      </c>
      <c r="S177" s="169">
        <v>0</v>
      </c>
      <c r="T177" s="170">
        <f t="shared" si="1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71" t="s">
        <v>170</v>
      </c>
      <c r="AT177" s="171" t="s">
        <v>166</v>
      </c>
      <c r="AU177" s="171" t="s">
        <v>84</v>
      </c>
      <c r="AY177" s="14" t="s">
        <v>163</v>
      </c>
      <c r="BE177" s="172">
        <f t="shared" si="14"/>
        <v>0</v>
      </c>
      <c r="BF177" s="172">
        <f t="shared" si="15"/>
        <v>0</v>
      </c>
      <c r="BG177" s="172">
        <f t="shared" si="16"/>
        <v>0</v>
      </c>
      <c r="BH177" s="172">
        <f t="shared" si="17"/>
        <v>0</v>
      </c>
      <c r="BI177" s="172">
        <f t="shared" si="18"/>
        <v>0</v>
      </c>
      <c r="BJ177" s="14" t="s">
        <v>82</v>
      </c>
      <c r="BK177" s="172">
        <f t="shared" si="19"/>
        <v>0</v>
      </c>
      <c r="BL177" s="14" t="s">
        <v>170</v>
      </c>
      <c r="BM177" s="171" t="s">
        <v>292</v>
      </c>
    </row>
    <row r="178" spans="1:65" s="12" customFormat="1" ht="22.9" customHeight="1">
      <c r="B178" s="145"/>
      <c r="D178" s="146" t="s">
        <v>73</v>
      </c>
      <c r="E178" s="156" t="s">
        <v>170</v>
      </c>
      <c r="F178" s="156" t="s">
        <v>293</v>
      </c>
      <c r="I178" s="148"/>
      <c r="J178" s="157">
        <f>BK178</f>
        <v>0</v>
      </c>
      <c r="L178" s="145"/>
      <c r="M178" s="150"/>
      <c r="N178" s="151"/>
      <c r="O178" s="151"/>
      <c r="P178" s="152">
        <f>P179</f>
        <v>0</v>
      </c>
      <c r="Q178" s="151"/>
      <c r="R178" s="152">
        <f>R179</f>
        <v>2.20149207</v>
      </c>
      <c r="S178" s="151"/>
      <c r="T178" s="153">
        <f>T179</f>
        <v>0</v>
      </c>
      <c r="AR178" s="146" t="s">
        <v>82</v>
      </c>
      <c r="AT178" s="154" t="s">
        <v>73</v>
      </c>
      <c r="AU178" s="154" t="s">
        <v>82</v>
      </c>
      <c r="AY178" s="146" t="s">
        <v>163</v>
      </c>
      <c r="BK178" s="155">
        <f>BK179</f>
        <v>0</v>
      </c>
    </row>
    <row r="179" spans="1:65" s="2" customFormat="1" ht="16.5" customHeight="1">
      <c r="A179" s="29"/>
      <c r="B179" s="158"/>
      <c r="C179" s="159" t="s">
        <v>294</v>
      </c>
      <c r="D179" s="159" t="s">
        <v>166</v>
      </c>
      <c r="E179" s="160" t="s">
        <v>295</v>
      </c>
      <c r="F179" s="161" t="s">
        <v>296</v>
      </c>
      <c r="G179" s="162" t="s">
        <v>179</v>
      </c>
      <c r="H179" s="163">
        <v>0.91900000000000004</v>
      </c>
      <c r="I179" s="164"/>
      <c r="J179" s="165">
        <f>ROUND(I179*H179,2)</f>
        <v>0</v>
      </c>
      <c r="K179" s="166"/>
      <c r="L179" s="30"/>
      <c r="M179" s="167" t="s">
        <v>1</v>
      </c>
      <c r="N179" s="168" t="s">
        <v>39</v>
      </c>
      <c r="O179" s="55"/>
      <c r="P179" s="169">
        <f>O179*H179</f>
        <v>0</v>
      </c>
      <c r="Q179" s="169">
        <v>2.3955299999999999</v>
      </c>
      <c r="R179" s="169">
        <f>Q179*H179</f>
        <v>2.20149207</v>
      </c>
      <c r="S179" s="169">
        <v>0</v>
      </c>
      <c r="T179" s="170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71" t="s">
        <v>170</v>
      </c>
      <c r="AT179" s="171" t="s">
        <v>166</v>
      </c>
      <c r="AU179" s="171" t="s">
        <v>84</v>
      </c>
      <c r="AY179" s="14" t="s">
        <v>163</v>
      </c>
      <c r="BE179" s="172">
        <f>IF(N179="základní",J179,0)</f>
        <v>0</v>
      </c>
      <c r="BF179" s="172">
        <f>IF(N179="snížená",J179,0)</f>
        <v>0</v>
      </c>
      <c r="BG179" s="172">
        <f>IF(N179="zákl. přenesená",J179,0)</f>
        <v>0</v>
      </c>
      <c r="BH179" s="172">
        <f>IF(N179="sníž. přenesená",J179,0)</f>
        <v>0</v>
      </c>
      <c r="BI179" s="172">
        <f>IF(N179="nulová",J179,0)</f>
        <v>0</v>
      </c>
      <c r="BJ179" s="14" t="s">
        <v>82</v>
      </c>
      <c r="BK179" s="172">
        <f>ROUND(I179*H179,2)</f>
        <v>0</v>
      </c>
      <c r="BL179" s="14" t="s">
        <v>170</v>
      </c>
      <c r="BM179" s="171" t="s">
        <v>297</v>
      </c>
    </row>
    <row r="180" spans="1:65" s="12" customFormat="1" ht="22.9" customHeight="1">
      <c r="B180" s="145"/>
      <c r="D180" s="146" t="s">
        <v>73</v>
      </c>
      <c r="E180" s="156" t="s">
        <v>298</v>
      </c>
      <c r="F180" s="156" t="s">
        <v>299</v>
      </c>
      <c r="I180" s="148"/>
      <c r="J180" s="157">
        <f>BK180</f>
        <v>0</v>
      </c>
      <c r="L180" s="145"/>
      <c r="M180" s="150"/>
      <c r="N180" s="151"/>
      <c r="O180" s="151"/>
      <c r="P180" s="152">
        <f>SUM(P181:P182)</f>
        <v>0</v>
      </c>
      <c r="Q180" s="151"/>
      <c r="R180" s="152">
        <f>SUM(R181:R182)</f>
        <v>1.254</v>
      </c>
      <c r="S180" s="151"/>
      <c r="T180" s="153">
        <f>SUM(T181:T182)</f>
        <v>0</v>
      </c>
      <c r="AR180" s="146" t="s">
        <v>82</v>
      </c>
      <c r="AT180" s="154" t="s">
        <v>73</v>
      </c>
      <c r="AU180" s="154" t="s">
        <v>82</v>
      </c>
      <c r="AY180" s="146" t="s">
        <v>163</v>
      </c>
      <c r="BK180" s="155">
        <f>SUM(BK181:BK182)</f>
        <v>0</v>
      </c>
    </row>
    <row r="181" spans="1:65" s="2" customFormat="1" ht="21.75" customHeight="1">
      <c r="A181" s="29"/>
      <c r="B181" s="158"/>
      <c r="C181" s="159" t="s">
        <v>300</v>
      </c>
      <c r="D181" s="159" t="s">
        <v>166</v>
      </c>
      <c r="E181" s="160" t="s">
        <v>301</v>
      </c>
      <c r="F181" s="161" t="s">
        <v>302</v>
      </c>
      <c r="G181" s="162" t="s">
        <v>169</v>
      </c>
      <c r="H181" s="163">
        <v>2</v>
      </c>
      <c r="I181" s="164"/>
      <c r="J181" s="165">
        <f>ROUND(I181*H181,2)</f>
        <v>0</v>
      </c>
      <c r="K181" s="166"/>
      <c r="L181" s="30"/>
      <c r="M181" s="167" t="s">
        <v>1</v>
      </c>
      <c r="N181" s="168" t="s">
        <v>39</v>
      </c>
      <c r="O181" s="55"/>
      <c r="P181" s="169">
        <f>O181*H181</f>
        <v>0</v>
      </c>
      <c r="Q181" s="169">
        <v>0.46</v>
      </c>
      <c r="R181" s="169">
        <f>Q181*H181</f>
        <v>0.92</v>
      </c>
      <c r="S181" s="169">
        <v>0</v>
      </c>
      <c r="T181" s="170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71" t="s">
        <v>170</v>
      </c>
      <c r="AT181" s="171" t="s">
        <v>166</v>
      </c>
      <c r="AU181" s="171" t="s">
        <v>84</v>
      </c>
      <c r="AY181" s="14" t="s">
        <v>163</v>
      </c>
      <c r="BE181" s="172">
        <f>IF(N181="základní",J181,0)</f>
        <v>0</v>
      </c>
      <c r="BF181" s="172">
        <f>IF(N181="snížená",J181,0)</f>
        <v>0</v>
      </c>
      <c r="BG181" s="172">
        <f>IF(N181="zákl. přenesená",J181,0)</f>
        <v>0</v>
      </c>
      <c r="BH181" s="172">
        <f>IF(N181="sníž. přenesená",J181,0)</f>
        <v>0</v>
      </c>
      <c r="BI181" s="172">
        <f>IF(N181="nulová",J181,0)</f>
        <v>0</v>
      </c>
      <c r="BJ181" s="14" t="s">
        <v>82</v>
      </c>
      <c r="BK181" s="172">
        <f>ROUND(I181*H181,2)</f>
        <v>0</v>
      </c>
      <c r="BL181" s="14" t="s">
        <v>170</v>
      </c>
      <c r="BM181" s="171" t="s">
        <v>303</v>
      </c>
    </row>
    <row r="182" spans="1:65" s="2" customFormat="1" ht="21.75" customHeight="1">
      <c r="A182" s="29"/>
      <c r="B182" s="158"/>
      <c r="C182" s="159" t="s">
        <v>304</v>
      </c>
      <c r="D182" s="159" t="s">
        <v>166</v>
      </c>
      <c r="E182" s="160" t="s">
        <v>305</v>
      </c>
      <c r="F182" s="161" t="s">
        <v>306</v>
      </c>
      <c r="G182" s="162" t="s">
        <v>169</v>
      </c>
      <c r="H182" s="163">
        <v>2</v>
      </c>
      <c r="I182" s="164"/>
      <c r="J182" s="165">
        <f>ROUND(I182*H182,2)</f>
        <v>0</v>
      </c>
      <c r="K182" s="166"/>
      <c r="L182" s="30"/>
      <c r="M182" s="167" t="s">
        <v>1</v>
      </c>
      <c r="N182" s="168" t="s">
        <v>39</v>
      </c>
      <c r="O182" s="55"/>
      <c r="P182" s="169">
        <f>O182*H182</f>
        <v>0</v>
      </c>
      <c r="Q182" s="169">
        <v>0.16700000000000001</v>
      </c>
      <c r="R182" s="169">
        <f>Q182*H182</f>
        <v>0.33400000000000002</v>
      </c>
      <c r="S182" s="169">
        <v>0</v>
      </c>
      <c r="T182" s="170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71" t="s">
        <v>170</v>
      </c>
      <c r="AT182" s="171" t="s">
        <v>166</v>
      </c>
      <c r="AU182" s="171" t="s">
        <v>84</v>
      </c>
      <c r="AY182" s="14" t="s">
        <v>163</v>
      </c>
      <c r="BE182" s="172">
        <f>IF(N182="základní",J182,0)</f>
        <v>0</v>
      </c>
      <c r="BF182" s="172">
        <f>IF(N182="snížená",J182,0)</f>
        <v>0</v>
      </c>
      <c r="BG182" s="172">
        <f>IF(N182="zákl. přenesená",J182,0)</f>
        <v>0</v>
      </c>
      <c r="BH182" s="172">
        <f>IF(N182="sníž. přenesená",J182,0)</f>
        <v>0</v>
      </c>
      <c r="BI182" s="172">
        <f>IF(N182="nulová",J182,0)</f>
        <v>0</v>
      </c>
      <c r="BJ182" s="14" t="s">
        <v>82</v>
      </c>
      <c r="BK182" s="172">
        <f>ROUND(I182*H182,2)</f>
        <v>0</v>
      </c>
      <c r="BL182" s="14" t="s">
        <v>170</v>
      </c>
      <c r="BM182" s="171" t="s">
        <v>307</v>
      </c>
    </row>
    <row r="183" spans="1:65" s="12" customFormat="1" ht="22.9" customHeight="1">
      <c r="B183" s="145"/>
      <c r="D183" s="146" t="s">
        <v>73</v>
      </c>
      <c r="E183" s="156" t="s">
        <v>308</v>
      </c>
      <c r="F183" s="156" t="s">
        <v>309</v>
      </c>
      <c r="I183" s="148"/>
      <c r="J183" s="157">
        <f>BK183</f>
        <v>0</v>
      </c>
      <c r="L183" s="145"/>
      <c r="M183" s="150"/>
      <c r="N183" s="151"/>
      <c r="O183" s="151"/>
      <c r="P183" s="152">
        <f>SUM(P184:P222)</f>
        <v>0</v>
      </c>
      <c r="Q183" s="151"/>
      <c r="R183" s="152">
        <f>SUM(R184:R222)</f>
        <v>148.63377797250001</v>
      </c>
      <c r="S183" s="151"/>
      <c r="T183" s="153">
        <f>SUM(T184:T222)</f>
        <v>0</v>
      </c>
      <c r="AR183" s="146" t="s">
        <v>82</v>
      </c>
      <c r="AT183" s="154" t="s">
        <v>73</v>
      </c>
      <c r="AU183" s="154" t="s">
        <v>82</v>
      </c>
      <c r="AY183" s="146" t="s">
        <v>163</v>
      </c>
      <c r="BK183" s="155">
        <f>SUM(BK184:BK222)</f>
        <v>0</v>
      </c>
    </row>
    <row r="184" spans="1:65" s="2" customFormat="1" ht="21.75" customHeight="1">
      <c r="A184" s="29"/>
      <c r="B184" s="158"/>
      <c r="C184" s="159" t="s">
        <v>310</v>
      </c>
      <c r="D184" s="159" t="s">
        <v>166</v>
      </c>
      <c r="E184" s="160" t="s">
        <v>311</v>
      </c>
      <c r="F184" s="161" t="s">
        <v>312</v>
      </c>
      <c r="G184" s="162" t="s">
        <v>169</v>
      </c>
      <c r="H184" s="163">
        <v>299.613</v>
      </c>
      <c r="I184" s="164"/>
      <c r="J184" s="165">
        <f t="shared" ref="J184:J222" si="20">ROUND(I184*H184,2)</f>
        <v>0</v>
      </c>
      <c r="K184" s="166"/>
      <c r="L184" s="30"/>
      <c r="M184" s="167" t="s">
        <v>1</v>
      </c>
      <c r="N184" s="168" t="s">
        <v>39</v>
      </c>
      <c r="O184" s="55"/>
      <c r="P184" s="169">
        <f t="shared" ref="P184:P222" si="21">O184*H184</f>
        <v>0</v>
      </c>
      <c r="Q184" s="169">
        <v>2.63E-4</v>
      </c>
      <c r="R184" s="169">
        <f t="shared" ref="R184:R222" si="22">Q184*H184</f>
        <v>7.8798219000000003E-2</v>
      </c>
      <c r="S184" s="169">
        <v>0</v>
      </c>
      <c r="T184" s="170">
        <f t="shared" ref="T184:T222" si="23"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71" t="s">
        <v>170</v>
      </c>
      <c r="AT184" s="171" t="s">
        <v>166</v>
      </c>
      <c r="AU184" s="171" t="s">
        <v>84</v>
      </c>
      <c r="AY184" s="14" t="s">
        <v>163</v>
      </c>
      <c r="BE184" s="172">
        <f t="shared" ref="BE184:BE222" si="24">IF(N184="základní",J184,0)</f>
        <v>0</v>
      </c>
      <c r="BF184" s="172">
        <f t="shared" ref="BF184:BF222" si="25">IF(N184="snížená",J184,0)</f>
        <v>0</v>
      </c>
      <c r="BG184" s="172">
        <f t="shared" ref="BG184:BG222" si="26">IF(N184="zákl. přenesená",J184,0)</f>
        <v>0</v>
      </c>
      <c r="BH184" s="172">
        <f t="shared" ref="BH184:BH222" si="27">IF(N184="sníž. přenesená",J184,0)</f>
        <v>0</v>
      </c>
      <c r="BI184" s="172">
        <f t="shared" ref="BI184:BI222" si="28">IF(N184="nulová",J184,0)</f>
        <v>0</v>
      </c>
      <c r="BJ184" s="14" t="s">
        <v>82</v>
      </c>
      <c r="BK184" s="172">
        <f t="shared" ref="BK184:BK222" si="29">ROUND(I184*H184,2)</f>
        <v>0</v>
      </c>
      <c r="BL184" s="14" t="s">
        <v>170</v>
      </c>
      <c r="BM184" s="171" t="s">
        <v>313</v>
      </c>
    </row>
    <row r="185" spans="1:65" s="2" customFormat="1" ht="21.75" customHeight="1">
      <c r="A185" s="29"/>
      <c r="B185" s="158"/>
      <c r="C185" s="159" t="s">
        <v>314</v>
      </c>
      <c r="D185" s="159" t="s">
        <v>166</v>
      </c>
      <c r="E185" s="160" t="s">
        <v>315</v>
      </c>
      <c r="F185" s="161" t="s">
        <v>316</v>
      </c>
      <c r="G185" s="162" t="s">
        <v>169</v>
      </c>
      <c r="H185" s="163">
        <v>299.613</v>
      </c>
      <c r="I185" s="164"/>
      <c r="J185" s="165">
        <f t="shared" si="20"/>
        <v>0</v>
      </c>
      <c r="K185" s="166"/>
      <c r="L185" s="30"/>
      <c r="M185" s="167" t="s">
        <v>1</v>
      </c>
      <c r="N185" s="168" t="s">
        <v>39</v>
      </c>
      <c r="O185" s="55"/>
      <c r="P185" s="169">
        <f t="shared" si="21"/>
        <v>0</v>
      </c>
      <c r="Q185" s="169">
        <v>4.3839999999999999E-3</v>
      </c>
      <c r="R185" s="169">
        <f t="shared" si="22"/>
        <v>1.3135033919999999</v>
      </c>
      <c r="S185" s="169">
        <v>0</v>
      </c>
      <c r="T185" s="170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71" t="s">
        <v>170</v>
      </c>
      <c r="AT185" s="171" t="s">
        <v>166</v>
      </c>
      <c r="AU185" s="171" t="s">
        <v>84</v>
      </c>
      <c r="AY185" s="14" t="s">
        <v>163</v>
      </c>
      <c r="BE185" s="172">
        <f t="shared" si="24"/>
        <v>0</v>
      </c>
      <c r="BF185" s="172">
        <f t="shared" si="25"/>
        <v>0</v>
      </c>
      <c r="BG185" s="172">
        <f t="shared" si="26"/>
        <v>0</v>
      </c>
      <c r="BH185" s="172">
        <f t="shared" si="27"/>
        <v>0</v>
      </c>
      <c r="BI185" s="172">
        <f t="shared" si="28"/>
        <v>0</v>
      </c>
      <c r="BJ185" s="14" t="s">
        <v>82</v>
      </c>
      <c r="BK185" s="172">
        <f t="shared" si="29"/>
        <v>0</v>
      </c>
      <c r="BL185" s="14" t="s">
        <v>170</v>
      </c>
      <c r="BM185" s="171" t="s">
        <v>317</v>
      </c>
    </row>
    <row r="186" spans="1:65" s="2" customFormat="1" ht="21.75" customHeight="1">
      <c r="A186" s="29"/>
      <c r="B186" s="158"/>
      <c r="C186" s="159" t="s">
        <v>318</v>
      </c>
      <c r="D186" s="159" t="s">
        <v>166</v>
      </c>
      <c r="E186" s="160" t="s">
        <v>319</v>
      </c>
      <c r="F186" s="161" t="s">
        <v>320</v>
      </c>
      <c r="G186" s="162" t="s">
        <v>169</v>
      </c>
      <c r="H186" s="163">
        <v>39.662999999999997</v>
      </c>
      <c r="I186" s="164"/>
      <c r="J186" s="165">
        <f t="shared" si="20"/>
        <v>0</v>
      </c>
      <c r="K186" s="166"/>
      <c r="L186" s="30"/>
      <c r="M186" s="167" t="s">
        <v>1</v>
      </c>
      <c r="N186" s="168" t="s">
        <v>39</v>
      </c>
      <c r="O186" s="55"/>
      <c r="P186" s="169">
        <f t="shared" si="21"/>
        <v>0</v>
      </c>
      <c r="Q186" s="169">
        <v>3.0000000000000001E-3</v>
      </c>
      <c r="R186" s="169">
        <f t="shared" si="22"/>
        <v>0.118989</v>
      </c>
      <c r="S186" s="169">
        <v>0</v>
      </c>
      <c r="T186" s="170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71" t="s">
        <v>170</v>
      </c>
      <c r="AT186" s="171" t="s">
        <v>166</v>
      </c>
      <c r="AU186" s="171" t="s">
        <v>84</v>
      </c>
      <c r="AY186" s="14" t="s">
        <v>163</v>
      </c>
      <c r="BE186" s="172">
        <f t="shared" si="24"/>
        <v>0</v>
      </c>
      <c r="BF186" s="172">
        <f t="shared" si="25"/>
        <v>0</v>
      </c>
      <c r="BG186" s="172">
        <f t="shared" si="26"/>
        <v>0</v>
      </c>
      <c r="BH186" s="172">
        <f t="shared" si="27"/>
        <v>0</v>
      </c>
      <c r="BI186" s="172">
        <f t="shared" si="28"/>
        <v>0</v>
      </c>
      <c r="BJ186" s="14" t="s">
        <v>82</v>
      </c>
      <c r="BK186" s="172">
        <f t="shared" si="29"/>
        <v>0</v>
      </c>
      <c r="BL186" s="14" t="s">
        <v>170</v>
      </c>
      <c r="BM186" s="171" t="s">
        <v>321</v>
      </c>
    </row>
    <row r="187" spans="1:65" s="2" customFormat="1" ht="21.75" customHeight="1">
      <c r="A187" s="29"/>
      <c r="B187" s="158"/>
      <c r="C187" s="159" t="s">
        <v>322</v>
      </c>
      <c r="D187" s="159" t="s">
        <v>166</v>
      </c>
      <c r="E187" s="160" t="s">
        <v>323</v>
      </c>
      <c r="F187" s="161" t="s">
        <v>324</v>
      </c>
      <c r="G187" s="162" t="s">
        <v>169</v>
      </c>
      <c r="H187" s="163">
        <v>259.95</v>
      </c>
      <c r="I187" s="164"/>
      <c r="J187" s="165">
        <f t="shared" si="20"/>
        <v>0</v>
      </c>
      <c r="K187" s="166"/>
      <c r="L187" s="30"/>
      <c r="M187" s="167" t="s">
        <v>1</v>
      </c>
      <c r="N187" s="168" t="s">
        <v>39</v>
      </c>
      <c r="O187" s="55"/>
      <c r="P187" s="169">
        <f t="shared" si="21"/>
        <v>0</v>
      </c>
      <c r="Q187" s="169">
        <v>3.0000000000000001E-3</v>
      </c>
      <c r="R187" s="169">
        <f t="shared" si="22"/>
        <v>0.77984999999999993</v>
      </c>
      <c r="S187" s="169">
        <v>0</v>
      </c>
      <c r="T187" s="170">
        <f t="shared" si="2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71" t="s">
        <v>170</v>
      </c>
      <c r="AT187" s="171" t="s">
        <v>166</v>
      </c>
      <c r="AU187" s="171" t="s">
        <v>84</v>
      </c>
      <c r="AY187" s="14" t="s">
        <v>163</v>
      </c>
      <c r="BE187" s="172">
        <f t="shared" si="24"/>
        <v>0</v>
      </c>
      <c r="BF187" s="172">
        <f t="shared" si="25"/>
        <v>0</v>
      </c>
      <c r="BG187" s="172">
        <f t="shared" si="26"/>
        <v>0</v>
      </c>
      <c r="BH187" s="172">
        <f t="shared" si="27"/>
        <v>0</v>
      </c>
      <c r="BI187" s="172">
        <f t="shared" si="28"/>
        <v>0</v>
      </c>
      <c r="BJ187" s="14" t="s">
        <v>82</v>
      </c>
      <c r="BK187" s="172">
        <f t="shared" si="29"/>
        <v>0</v>
      </c>
      <c r="BL187" s="14" t="s">
        <v>170</v>
      </c>
      <c r="BM187" s="171" t="s">
        <v>325</v>
      </c>
    </row>
    <row r="188" spans="1:65" s="2" customFormat="1" ht="21.75" customHeight="1">
      <c r="A188" s="29"/>
      <c r="B188" s="158"/>
      <c r="C188" s="159" t="s">
        <v>326</v>
      </c>
      <c r="D188" s="159" t="s">
        <v>166</v>
      </c>
      <c r="E188" s="160" t="s">
        <v>327</v>
      </c>
      <c r="F188" s="161" t="s">
        <v>328</v>
      </c>
      <c r="G188" s="162" t="s">
        <v>169</v>
      </c>
      <c r="H188" s="163">
        <v>332.43</v>
      </c>
      <c r="I188" s="164"/>
      <c r="J188" s="165">
        <f t="shared" si="20"/>
        <v>0</v>
      </c>
      <c r="K188" s="166"/>
      <c r="L188" s="30"/>
      <c r="M188" s="167" t="s">
        <v>1</v>
      </c>
      <c r="N188" s="168" t="s">
        <v>39</v>
      </c>
      <c r="O188" s="55"/>
      <c r="P188" s="169">
        <f t="shared" si="21"/>
        <v>0</v>
      </c>
      <c r="Q188" s="169">
        <v>1.54E-2</v>
      </c>
      <c r="R188" s="169">
        <f t="shared" si="22"/>
        <v>5.1194220000000001</v>
      </c>
      <c r="S188" s="169">
        <v>0</v>
      </c>
      <c r="T188" s="170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71" t="s">
        <v>170</v>
      </c>
      <c r="AT188" s="171" t="s">
        <v>166</v>
      </c>
      <c r="AU188" s="171" t="s">
        <v>84</v>
      </c>
      <c r="AY188" s="14" t="s">
        <v>163</v>
      </c>
      <c r="BE188" s="172">
        <f t="shared" si="24"/>
        <v>0</v>
      </c>
      <c r="BF188" s="172">
        <f t="shared" si="25"/>
        <v>0</v>
      </c>
      <c r="BG188" s="172">
        <f t="shared" si="26"/>
        <v>0</v>
      </c>
      <c r="BH188" s="172">
        <f t="shared" si="27"/>
        <v>0</v>
      </c>
      <c r="BI188" s="172">
        <f t="shared" si="28"/>
        <v>0</v>
      </c>
      <c r="BJ188" s="14" t="s">
        <v>82</v>
      </c>
      <c r="BK188" s="172">
        <f t="shared" si="29"/>
        <v>0</v>
      </c>
      <c r="BL188" s="14" t="s">
        <v>170</v>
      </c>
      <c r="BM188" s="171" t="s">
        <v>329</v>
      </c>
    </row>
    <row r="189" spans="1:65" s="2" customFormat="1" ht="21.75" customHeight="1">
      <c r="A189" s="29"/>
      <c r="B189" s="158"/>
      <c r="C189" s="159" t="s">
        <v>330</v>
      </c>
      <c r="D189" s="159" t="s">
        <v>166</v>
      </c>
      <c r="E189" s="160" t="s">
        <v>331</v>
      </c>
      <c r="F189" s="161" t="s">
        <v>332</v>
      </c>
      <c r="G189" s="162" t="s">
        <v>169</v>
      </c>
      <c r="H189" s="163">
        <v>479.5</v>
      </c>
      <c r="I189" s="164"/>
      <c r="J189" s="165">
        <f t="shared" si="20"/>
        <v>0</v>
      </c>
      <c r="K189" s="166"/>
      <c r="L189" s="30"/>
      <c r="M189" s="167" t="s">
        <v>1</v>
      </c>
      <c r="N189" s="168" t="s">
        <v>39</v>
      </c>
      <c r="O189" s="55"/>
      <c r="P189" s="169">
        <f t="shared" si="21"/>
        <v>0</v>
      </c>
      <c r="Q189" s="169">
        <v>5.1000000000000004E-3</v>
      </c>
      <c r="R189" s="169">
        <f t="shared" si="22"/>
        <v>2.4454500000000001</v>
      </c>
      <c r="S189" s="169">
        <v>0</v>
      </c>
      <c r="T189" s="170">
        <f t="shared" si="2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71" t="s">
        <v>170</v>
      </c>
      <c r="AT189" s="171" t="s">
        <v>166</v>
      </c>
      <c r="AU189" s="171" t="s">
        <v>84</v>
      </c>
      <c r="AY189" s="14" t="s">
        <v>163</v>
      </c>
      <c r="BE189" s="172">
        <f t="shared" si="24"/>
        <v>0</v>
      </c>
      <c r="BF189" s="172">
        <f t="shared" si="25"/>
        <v>0</v>
      </c>
      <c r="BG189" s="172">
        <f t="shared" si="26"/>
        <v>0</v>
      </c>
      <c r="BH189" s="172">
        <f t="shared" si="27"/>
        <v>0</v>
      </c>
      <c r="BI189" s="172">
        <f t="shared" si="28"/>
        <v>0</v>
      </c>
      <c r="BJ189" s="14" t="s">
        <v>82</v>
      </c>
      <c r="BK189" s="172">
        <f t="shared" si="29"/>
        <v>0</v>
      </c>
      <c r="BL189" s="14" t="s">
        <v>170</v>
      </c>
      <c r="BM189" s="171" t="s">
        <v>333</v>
      </c>
    </row>
    <row r="190" spans="1:65" s="2" customFormat="1" ht="21.75" customHeight="1">
      <c r="A190" s="29"/>
      <c r="B190" s="158"/>
      <c r="C190" s="159" t="s">
        <v>334</v>
      </c>
      <c r="D190" s="159" t="s">
        <v>166</v>
      </c>
      <c r="E190" s="160" t="s">
        <v>335</v>
      </c>
      <c r="F190" s="161" t="s">
        <v>336</v>
      </c>
      <c r="G190" s="162" t="s">
        <v>169</v>
      </c>
      <c r="H190" s="163">
        <v>2405.6030000000001</v>
      </c>
      <c r="I190" s="164"/>
      <c r="J190" s="165">
        <f t="shared" si="20"/>
        <v>0</v>
      </c>
      <c r="K190" s="166"/>
      <c r="L190" s="30"/>
      <c r="M190" s="167" t="s">
        <v>1</v>
      </c>
      <c r="N190" s="168" t="s">
        <v>39</v>
      </c>
      <c r="O190" s="55"/>
      <c r="P190" s="169">
        <f t="shared" si="21"/>
        <v>0</v>
      </c>
      <c r="Q190" s="169">
        <v>2.63E-4</v>
      </c>
      <c r="R190" s="169">
        <f t="shared" si="22"/>
        <v>0.63267358900000004</v>
      </c>
      <c r="S190" s="169">
        <v>0</v>
      </c>
      <c r="T190" s="170">
        <f t="shared" si="2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71" t="s">
        <v>170</v>
      </c>
      <c r="AT190" s="171" t="s">
        <v>166</v>
      </c>
      <c r="AU190" s="171" t="s">
        <v>84</v>
      </c>
      <c r="AY190" s="14" t="s">
        <v>163</v>
      </c>
      <c r="BE190" s="172">
        <f t="shared" si="24"/>
        <v>0</v>
      </c>
      <c r="BF190" s="172">
        <f t="shared" si="25"/>
        <v>0</v>
      </c>
      <c r="BG190" s="172">
        <f t="shared" si="26"/>
        <v>0</v>
      </c>
      <c r="BH190" s="172">
        <f t="shared" si="27"/>
        <v>0</v>
      </c>
      <c r="BI190" s="172">
        <f t="shared" si="28"/>
        <v>0</v>
      </c>
      <c r="BJ190" s="14" t="s">
        <v>82</v>
      </c>
      <c r="BK190" s="172">
        <f t="shared" si="29"/>
        <v>0</v>
      </c>
      <c r="BL190" s="14" t="s">
        <v>170</v>
      </c>
      <c r="BM190" s="171" t="s">
        <v>337</v>
      </c>
    </row>
    <row r="191" spans="1:65" s="2" customFormat="1" ht="21.75" customHeight="1">
      <c r="A191" s="29"/>
      <c r="B191" s="158"/>
      <c r="C191" s="159" t="s">
        <v>338</v>
      </c>
      <c r="D191" s="159" t="s">
        <v>166</v>
      </c>
      <c r="E191" s="160" t="s">
        <v>339</v>
      </c>
      <c r="F191" s="161" t="s">
        <v>340</v>
      </c>
      <c r="G191" s="162" t="s">
        <v>169</v>
      </c>
      <c r="H191" s="163">
        <v>2405.6030000000001</v>
      </c>
      <c r="I191" s="164"/>
      <c r="J191" s="165">
        <f t="shared" si="20"/>
        <v>0</v>
      </c>
      <c r="K191" s="166"/>
      <c r="L191" s="30"/>
      <c r="M191" s="167" t="s">
        <v>1</v>
      </c>
      <c r="N191" s="168" t="s">
        <v>39</v>
      </c>
      <c r="O191" s="55"/>
      <c r="P191" s="169">
        <f t="shared" si="21"/>
        <v>0</v>
      </c>
      <c r="Q191" s="169">
        <v>4.3839999999999999E-3</v>
      </c>
      <c r="R191" s="169">
        <f t="shared" si="22"/>
        <v>10.546163551999999</v>
      </c>
      <c r="S191" s="169">
        <v>0</v>
      </c>
      <c r="T191" s="170">
        <f t="shared" si="2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71" t="s">
        <v>170</v>
      </c>
      <c r="AT191" s="171" t="s">
        <v>166</v>
      </c>
      <c r="AU191" s="171" t="s">
        <v>84</v>
      </c>
      <c r="AY191" s="14" t="s">
        <v>163</v>
      </c>
      <c r="BE191" s="172">
        <f t="shared" si="24"/>
        <v>0</v>
      </c>
      <c r="BF191" s="172">
        <f t="shared" si="25"/>
        <v>0</v>
      </c>
      <c r="BG191" s="172">
        <f t="shared" si="26"/>
        <v>0</v>
      </c>
      <c r="BH191" s="172">
        <f t="shared" si="27"/>
        <v>0</v>
      </c>
      <c r="BI191" s="172">
        <f t="shared" si="28"/>
        <v>0</v>
      </c>
      <c r="BJ191" s="14" t="s">
        <v>82</v>
      </c>
      <c r="BK191" s="172">
        <f t="shared" si="29"/>
        <v>0</v>
      </c>
      <c r="BL191" s="14" t="s">
        <v>170</v>
      </c>
      <c r="BM191" s="171" t="s">
        <v>341</v>
      </c>
    </row>
    <row r="192" spans="1:65" s="2" customFormat="1" ht="21.75" customHeight="1">
      <c r="A192" s="29"/>
      <c r="B192" s="158"/>
      <c r="C192" s="159" t="s">
        <v>342</v>
      </c>
      <c r="D192" s="159" t="s">
        <v>166</v>
      </c>
      <c r="E192" s="160" t="s">
        <v>343</v>
      </c>
      <c r="F192" s="161" t="s">
        <v>344</v>
      </c>
      <c r="G192" s="162" t="s">
        <v>169</v>
      </c>
      <c r="H192" s="163">
        <v>2164.1280000000002</v>
      </c>
      <c r="I192" s="164"/>
      <c r="J192" s="165">
        <f t="shared" si="20"/>
        <v>0</v>
      </c>
      <c r="K192" s="166"/>
      <c r="L192" s="30"/>
      <c r="M192" s="167" t="s">
        <v>1</v>
      </c>
      <c r="N192" s="168" t="s">
        <v>39</v>
      </c>
      <c r="O192" s="55"/>
      <c r="P192" s="169">
        <f t="shared" si="21"/>
        <v>0</v>
      </c>
      <c r="Q192" s="169">
        <v>3.0000000000000001E-3</v>
      </c>
      <c r="R192" s="169">
        <f t="shared" si="22"/>
        <v>6.4923840000000004</v>
      </c>
      <c r="S192" s="169">
        <v>0</v>
      </c>
      <c r="T192" s="170">
        <f t="shared" si="2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71" t="s">
        <v>170</v>
      </c>
      <c r="AT192" s="171" t="s">
        <v>166</v>
      </c>
      <c r="AU192" s="171" t="s">
        <v>84</v>
      </c>
      <c r="AY192" s="14" t="s">
        <v>163</v>
      </c>
      <c r="BE192" s="172">
        <f t="shared" si="24"/>
        <v>0</v>
      </c>
      <c r="BF192" s="172">
        <f t="shared" si="25"/>
        <v>0</v>
      </c>
      <c r="BG192" s="172">
        <f t="shared" si="26"/>
        <v>0</v>
      </c>
      <c r="BH192" s="172">
        <f t="shared" si="27"/>
        <v>0</v>
      </c>
      <c r="BI192" s="172">
        <f t="shared" si="28"/>
        <v>0</v>
      </c>
      <c r="BJ192" s="14" t="s">
        <v>82</v>
      </c>
      <c r="BK192" s="172">
        <f t="shared" si="29"/>
        <v>0</v>
      </c>
      <c r="BL192" s="14" t="s">
        <v>170</v>
      </c>
      <c r="BM192" s="171" t="s">
        <v>345</v>
      </c>
    </row>
    <row r="193" spans="1:65" s="2" customFormat="1" ht="21.75" customHeight="1">
      <c r="A193" s="29"/>
      <c r="B193" s="158"/>
      <c r="C193" s="159" t="s">
        <v>346</v>
      </c>
      <c r="D193" s="159" t="s">
        <v>166</v>
      </c>
      <c r="E193" s="160" t="s">
        <v>347</v>
      </c>
      <c r="F193" s="161" t="s">
        <v>348</v>
      </c>
      <c r="G193" s="162" t="s">
        <v>169</v>
      </c>
      <c r="H193" s="163">
        <v>796.05399999999997</v>
      </c>
      <c r="I193" s="164"/>
      <c r="J193" s="165">
        <f t="shared" si="20"/>
        <v>0</v>
      </c>
      <c r="K193" s="166"/>
      <c r="L193" s="30"/>
      <c r="M193" s="167" t="s">
        <v>1</v>
      </c>
      <c r="N193" s="168" t="s">
        <v>39</v>
      </c>
      <c r="O193" s="55"/>
      <c r="P193" s="169">
        <f t="shared" si="21"/>
        <v>0</v>
      </c>
      <c r="Q193" s="169">
        <v>1.54E-2</v>
      </c>
      <c r="R193" s="169">
        <f t="shared" si="22"/>
        <v>12.2592316</v>
      </c>
      <c r="S193" s="169">
        <v>0</v>
      </c>
      <c r="T193" s="170">
        <f t="shared" si="2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71" t="s">
        <v>170</v>
      </c>
      <c r="AT193" s="171" t="s">
        <v>166</v>
      </c>
      <c r="AU193" s="171" t="s">
        <v>84</v>
      </c>
      <c r="AY193" s="14" t="s">
        <v>163</v>
      </c>
      <c r="BE193" s="172">
        <f t="shared" si="24"/>
        <v>0</v>
      </c>
      <c r="BF193" s="172">
        <f t="shared" si="25"/>
        <v>0</v>
      </c>
      <c r="BG193" s="172">
        <f t="shared" si="26"/>
        <v>0</v>
      </c>
      <c r="BH193" s="172">
        <f t="shared" si="27"/>
        <v>0</v>
      </c>
      <c r="BI193" s="172">
        <f t="shared" si="28"/>
        <v>0</v>
      </c>
      <c r="BJ193" s="14" t="s">
        <v>82</v>
      </c>
      <c r="BK193" s="172">
        <f t="shared" si="29"/>
        <v>0</v>
      </c>
      <c r="BL193" s="14" t="s">
        <v>170</v>
      </c>
      <c r="BM193" s="171" t="s">
        <v>349</v>
      </c>
    </row>
    <row r="194" spans="1:65" s="2" customFormat="1" ht="21.75" customHeight="1">
      <c r="A194" s="29"/>
      <c r="B194" s="158"/>
      <c r="C194" s="159" t="s">
        <v>350</v>
      </c>
      <c r="D194" s="159" t="s">
        <v>166</v>
      </c>
      <c r="E194" s="160" t="s">
        <v>351</v>
      </c>
      <c r="F194" s="161" t="s">
        <v>352</v>
      </c>
      <c r="G194" s="162" t="s">
        <v>169</v>
      </c>
      <c r="H194" s="163">
        <v>18.788</v>
      </c>
      <c r="I194" s="164"/>
      <c r="J194" s="165">
        <f t="shared" si="20"/>
        <v>0</v>
      </c>
      <c r="K194" s="166"/>
      <c r="L194" s="30"/>
      <c r="M194" s="167" t="s">
        <v>1</v>
      </c>
      <c r="N194" s="168" t="s">
        <v>39</v>
      </c>
      <c r="O194" s="55"/>
      <c r="P194" s="169">
        <f t="shared" si="21"/>
        <v>0</v>
      </c>
      <c r="Q194" s="169">
        <v>1.8380000000000001E-2</v>
      </c>
      <c r="R194" s="169">
        <f t="shared" si="22"/>
        <v>0.34532344000000004</v>
      </c>
      <c r="S194" s="169">
        <v>0</v>
      </c>
      <c r="T194" s="170">
        <f t="shared" si="2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71" t="s">
        <v>170</v>
      </c>
      <c r="AT194" s="171" t="s">
        <v>166</v>
      </c>
      <c r="AU194" s="171" t="s">
        <v>84</v>
      </c>
      <c r="AY194" s="14" t="s">
        <v>163</v>
      </c>
      <c r="BE194" s="172">
        <f t="shared" si="24"/>
        <v>0</v>
      </c>
      <c r="BF194" s="172">
        <f t="shared" si="25"/>
        <v>0</v>
      </c>
      <c r="BG194" s="172">
        <f t="shared" si="26"/>
        <v>0</v>
      </c>
      <c r="BH194" s="172">
        <f t="shared" si="27"/>
        <v>0</v>
      </c>
      <c r="BI194" s="172">
        <f t="shared" si="28"/>
        <v>0</v>
      </c>
      <c r="BJ194" s="14" t="s">
        <v>82</v>
      </c>
      <c r="BK194" s="172">
        <f t="shared" si="29"/>
        <v>0</v>
      </c>
      <c r="BL194" s="14" t="s">
        <v>170</v>
      </c>
      <c r="BM194" s="171" t="s">
        <v>353</v>
      </c>
    </row>
    <row r="195" spans="1:65" s="2" customFormat="1" ht="21.75" customHeight="1">
      <c r="A195" s="29"/>
      <c r="B195" s="158"/>
      <c r="C195" s="159" t="s">
        <v>354</v>
      </c>
      <c r="D195" s="159" t="s">
        <v>166</v>
      </c>
      <c r="E195" s="160" t="s">
        <v>355</v>
      </c>
      <c r="F195" s="161" t="s">
        <v>356</v>
      </c>
      <c r="G195" s="162" t="s">
        <v>169</v>
      </c>
      <c r="H195" s="163">
        <v>157.47999999999999</v>
      </c>
      <c r="I195" s="164"/>
      <c r="J195" s="165">
        <f t="shared" si="20"/>
        <v>0</v>
      </c>
      <c r="K195" s="166"/>
      <c r="L195" s="30"/>
      <c r="M195" s="167" t="s">
        <v>1</v>
      </c>
      <c r="N195" s="168" t="s">
        <v>39</v>
      </c>
      <c r="O195" s="55"/>
      <c r="P195" s="169">
        <f t="shared" si="21"/>
        <v>0</v>
      </c>
      <c r="Q195" s="169">
        <v>3.3579999999999999E-2</v>
      </c>
      <c r="R195" s="169">
        <f t="shared" si="22"/>
        <v>5.2881783999999996</v>
      </c>
      <c r="S195" s="169">
        <v>0</v>
      </c>
      <c r="T195" s="170">
        <f t="shared" si="2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71" t="s">
        <v>170</v>
      </c>
      <c r="AT195" s="171" t="s">
        <v>166</v>
      </c>
      <c r="AU195" s="171" t="s">
        <v>84</v>
      </c>
      <c r="AY195" s="14" t="s">
        <v>163</v>
      </c>
      <c r="BE195" s="172">
        <f t="shared" si="24"/>
        <v>0</v>
      </c>
      <c r="BF195" s="172">
        <f t="shared" si="25"/>
        <v>0</v>
      </c>
      <c r="BG195" s="172">
        <f t="shared" si="26"/>
        <v>0</v>
      </c>
      <c r="BH195" s="172">
        <f t="shared" si="27"/>
        <v>0</v>
      </c>
      <c r="BI195" s="172">
        <f t="shared" si="28"/>
        <v>0</v>
      </c>
      <c r="BJ195" s="14" t="s">
        <v>82</v>
      </c>
      <c r="BK195" s="172">
        <f t="shared" si="29"/>
        <v>0</v>
      </c>
      <c r="BL195" s="14" t="s">
        <v>170</v>
      </c>
      <c r="BM195" s="171" t="s">
        <v>357</v>
      </c>
    </row>
    <row r="196" spans="1:65" s="2" customFormat="1" ht="21.75" customHeight="1">
      <c r="A196" s="29"/>
      <c r="B196" s="158"/>
      <c r="C196" s="159" t="s">
        <v>358</v>
      </c>
      <c r="D196" s="159" t="s">
        <v>166</v>
      </c>
      <c r="E196" s="160" t="s">
        <v>359</v>
      </c>
      <c r="F196" s="161" t="s">
        <v>360</v>
      </c>
      <c r="G196" s="162" t="s">
        <v>169</v>
      </c>
      <c r="H196" s="163">
        <v>1580.1849999999999</v>
      </c>
      <c r="I196" s="164"/>
      <c r="J196" s="165">
        <f t="shared" si="20"/>
        <v>0</v>
      </c>
      <c r="K196" s="166"/>
      <c r="L196" s="30"/>
      <c r="M196" s="167" t="s">
        <v>1</v>
      </c>
      <c r="N196" s="168" t="s">
        <v>39</v>
      </c>
      <c r="O196" s="55"/>
      <c r="P196" s="169">
        <f t="shared" si="21"/>
        <v>0</v>
      </c>
      <c r="Q196" s="169">
        <v>5.1999999999999998E-3</v>
      </c>
      <c r="R196" s="169">
        <f t="shared" si="22"/>
        <v>8.2169619999999988</v>
      </c>
      <c r="S196" s="169">
        <v>0</v>
      </c>
      <c r="T196" s="170">
        <f t="shared" si="2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71" t="s">
        <v>170</v>
      </c>
      <c r="AT196" s="171" t="s">
        <v>166</v>
      </c>
      <c r="AU196" s="171" t="s">
        <v>84</v>
      </c>
      <c r="AY196" s="14" t="s">
        <v>163</v>
      </c>
      <c r="BE196" s="172">
        <f t="shared" si="24"/>
        <v>0</v>
      </c>
      <c r="BF196" s="172">
        <f t="shared" si="25"/>
        <v>0</v>
      </c>
      <c r="BG196" s="172">
        <f t="shared" si="26"/>
        <v>0</v>
      </c>
      <c r="BH196" s="172">
        <f t="shared" si="27"/>
        <v>0</v>
      </c>
      <c r="BI196" s="172">
        <f t="shared" si="28"/>
        <v>0</v>
      </c>
      <c r="BJ196" s="14" t="s">
        <v>82</v>
      </c>
      <c r="BK196" s="172">
        <f t="shared" si="29"/>
        <v>0</v>
      </c>
      <c r="BL196" s="14" t="s">
        <v>170</v>
      </c>
      <c r="BM196" s="171" t="s">
        <v>361</v>
      </c>
    </row>
    <row r="197" spans="1:65" s="2" customFormat="1" ht="16.5" customHeight="1">
      <c r="A197" s="29"/>
      <c r="B197" s="158"/>
      <c r="C197" s="159" t="s">
        <v>362</v>
      </c>
      <c r="D197" s="159" t="s">
        <v>166</v>
      </c>
      <c r="E197" s="160" t="s">
        <v>363</v>
      </c>
      <c r="F197" s="161" t="s">
        <v>364</v>
      </c>
      <c r="G197" s="162" t="s">
        <v>169</v>
      </c>
      <c r="H197" s="163">
        <v>27.053999999999998</v>
      </c>
      <c r="I197" s="164"/>
      <c r="J197" s="165">
        <f t="shared" si="20"/>
        <v>0</v>
      </c>
      <c r="K197" s="166"/>
      <c r="L197" s="30"/>
      <c r="M197" s="167" t="s">
        <v>1</v>
      </c>
      <c r="N197" s="168" t="s">
        <v>39</v>
      </c>
      <c r="O197" s="55"/>
      <c r="P197" s="169">
        <f t="shared" si="21"/>
        <v>0</v>
      </c>
      <c r="Q197" s="169">
        <v>8.52E-4</v>
      </c>
      <c r="R197" s="169">
        <f t="shared" si="22"/>
        <v>2.3050008E-2</v>
      </c>
      <c r="S197" s="169">
        <v>0</v>
      </c>
      <c r="T197" s="170">
        <f t="shared" si="2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71" t="s">
        <v>170</v>
      </c>
      <c r="AT197" s="171" t="s">
        <v>166</v>
      </c>
      <c r="AU197" s="171" t="s">
        <v>84</v>
      </c>
      <c r="AY197" s="14" t="s">
        <v>163</v>
      </c>
      <c r="BE197" s="172">
        <f t="shared" si="24"/>
        <v>0</v>
      </c>
      <c r="BF197" s="172">
        <f t="shared" si="25"/>
        <v>0</v>
      </c>
      <c r="BG197" s="172">
        <f t="shared" si="26"/>
        <v>0</v>
      </c>
      <c r="BH197" s="172">
        <f t="shared" si="27"/>
        <v>0</v>
      </c>
      <c r="BI197" s="172">
        <f t="shared" si="28"/>
        <v>0</v>
      </c>
      <c r="BJ197" s="14" t="s">
        <v>82</v>
      </c>
      <c r="BK197" s="172">
        <f t="shared" si="29"/>
        <v>0</v>
      </c>
      <c r="BL197" s="14" t="s">
        <v>170</v>
      </c>
      <c r="BM197" s="171" t="s">
        <v>365</v>
      </c>
    </row>
    <row r="198" spans="1:65" s="2" customFormat="1" ht="21.75" customHeight="1">
      <c r="A198" s="29"/>
      <c r="B198" s="158"/>
      <c r="C198" s="159" t="s">
        <v>366</v>
      </c>
      <c r="D198" s="159" t="s">
        <v>166</v>
      </c>
      <c r="E198" s="160" t="s">
        <v>367</v>
      </c>
      <c r="F198" s="161" t="s">
        <v>368</v>
      </c>
      <c r="G198" s="162" t="s">
        <v>169</v>
      </c>
      <c r="H198" s="163">
        <v>74.935000000000002</v>
      </c>
      <c r="I198" s="164"/>
      <c r="J198" s="165">
        <f t="shared" si="20"/>
        <v>0</v>
      </c>
      <c r="K198" s="166"/>
      <c r="L198" s="30"/>
      <c r="M198" s="167" t="s">
        <v>1</v>
      </c>
      <c r="N198" s="168" t="s">
        <v>39</v>
      </c>
      <c r="O198" s="55"/>
      <c r="P198" s="169">
        <f t="shared" si="21"/>
        <v>0</v>
      </c>
      <c r="Q198" s="169">
        <v>7.0747500000000005E-2</v>
      </c>
      <c r="R198" s="169">
        <f t="shared" si="22"/>
        <v>5.3014639125000009</v>
      </c>
      <c r="S198" s="169">
        <v>0</v>
      </c>
      <c r="T198" s="170">
        <f t="shared" si="2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71" t="s">
        <v>170</v>
      </c>
      <c r="AT198" s="171" t="s">
        <v>166</v>
      </c>
      <c r="AU198" s="171" t="s">
        <v>84</v>
      </c>
      <c r="AY198" s="14" t="s">
        <v>163</v>
      </c>
      <c r="BE198" s="172">
        <f t="shared" si="24"/>
        <v>0</v>
      </c>
      <c r="BF198" s="172">
        <f t="shared" si="25"/>
        <v>0</v>
      </c>
      <c r="BG198" s="172">
        <f t="shared" si="26"/>
        <v>0</v>
      </c>
      <c r="BH198" s="172">
        <f t="shared" si="27"/>
        <v>0</v>
      </c>
      <c r="BI198" s="172">
        <f t="shared" si="28"/>
        <v>0</v>
      </c>
      <c r="BJ198" s="14" t="s">
        <v>82</v>
      </c>
      <c r="BK198" s="172">
        <f t="shared" si="29"/>
        <v>0</v>
      </c>
      <c r="BL198" s="14" t="s">
        <v>170</v>
      </c>
      <c r="BM198" s="171" t="s">
        <v>369</v>
      </c>
    </row>
    <row r="199" spans="1:65" s="2" customFormat="1" ht="21.75" customHeight="1">
      <c r="A199" s="29"/>
      <c r="B199" s="158"/>
      <c r="C199" s="159" t="s">
        <v>370</v>
      </c>
      <c r="D199" s="159" t="s">
        <v>166</v>
      </c>
      <c r="E199" s="160" t="s">
        <v>371</v>
      </c>
      <c r="F199" s="161" t="s">
        <v>372</v>
      </c>
      <c r="G199" s="162" t="s">
        <v>169</v>
      </c>
      <c r="H199" s="163">
        <v>74.935000000000002</v>
      </c>
      <c r="I199" s="164"/>
      <c r="J199" s="165">
        <f t="shared" si="20"/>
        <v>0</v>
      </c>
      <c r="K199" s="166"/>
      <c r="L199" s="30"/>
      <c r="M199" s="167" t="s">
        <v>1</v>
      </c>
      <c r="N199" s="168" t="s">
        <v>39</v>
      </c>
      <c r="O199" s="55"/>
      <c r="P199" s="169">
        <f t="shared" si="21"/>
        <v>0</v>
      </c>
      <c r="Q199" s="169">
        <v>0</v>
      </c>
      <c r="R199" s="169">
        <f t="shared" si="22"/>
        <v>0</v>
      </c>
      <c r="S199" s="169">
        <v>0</v>
      </c>
      <c r="T199" s="170">
        <f t="shared" si="2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71" t="s">
        <v>170</v>
      </c>
      <c r="AT199" s="171" t="s">
        <v>166</v>
      </c>
      <c r="AU199" s="171" t="s">
        <v>84</v>
      </c>
      <c r="AY199" s="14" t="s">
        <v>163</v>
      </c>
      <c r="BE199" s="172">
        <f t="shared" si="24"/>
        <v>0</v>
      </c>
      <c r="BF199" s="172">
        <f t="shared" si="25"/>
        <v>0</v>
      </c>
      <c r="BG199" s="172">
        <f t="shared" si="26"/>
        <v>0</v>
      </c>
      <c r="BH199" s="172">
        <f t="shared" si="27"/>
        <v>0</v>
      </c>
      <c r="BI199" s="172">
        <f t="shared" si="28"/>
        <v>0</v>
      </c>
      <c r="BJ199" s="14" t="s">
        <v>82</v>
      </c>
      <c r="BK199" s="172">
        <f t="shared" si="29"/>
        <v>0</v>
      </c>
      <c r="BL199" s="14" t="s">
        <v>170</v>
      </c>
      <c r="BM199" s="171" t="s">
        <v>373</v>
      </c>
    </row>
    <row r="200" spans="1:65" s="2" customFormat="1" ht="21.75" customHeight="1">
      <c r="A200" s="29"/>
      <c r="B200" s="158"/>
      <c r="C200" s="159" t="s">
        <v>374</v>
      </c>
      <c r="D200" s="159" t="s">
        <v>166</v>
      </c>
      <c r="E200" s="160" t="s">
        <v>375</v>
      </c>
      <c r="F200" s="161" t="s">
        <v>376</v>
      </c>
      <c r="G200" s="162" t="s">
        <v>169</v>
      </c>
      <c r="H200" s="163">
        <v>74.935000000000002</v>
      </c>
      <c r="I200" s="164"/>
      <c r="J200" s="165">
        <f t="shared" si="20"/>
        <v>0</v>
      </c>
      <c r="K200" s="166"/>
      <c r="L200" s="30"/>
      <c r="M200" s="167" t="s">
        <v>1</v>
      </c>
      <c r="N200" s="168" t="s">
        <v>39</v>
      </c>
      <c r="O200" s="55"/>
      <c r="P200" s="169">
        <f t="shared" si="21"/>
        <v>0</v>
      </c>
      <c r="Q200" s="169">
        <v>0</v>
      </c>
      <c r="R200" s="169">
        <f t="shared" si="22"/>
        <v>0</v>
      </c>
      <c r="S200" s="169">
        <v>0</v>
      </c>
      <c r="T200" s="170">
        <f t="shared" si="2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71" t="s">
        <v>170</v>
      </c>
      <c r="AT200" s="171" t="s">
        <v>166</v>
      </c>
      <c r="AU200" s="171" t="s">
        <v>84</v>
      </c>
      <c r="AY200" s="14" t="s">
        <v>163</v>
      </c>
      <c r="BE200" s="172">
        <f t="shared" si="24"/>
        <v>0</v>
      </c>
      <c r="BF200" s="172">
        <f t="shared" si="25"/>
        <v>0</v>
      </c>
      <c r="BG200" s="172">
        <f t="shared" si="26"/>
        <v>0</v>
      </c>
      <c r="BH200" s="172">
        <f t="shared" si="27"/>
        <v>0</v>
      </c>
      <c r="BI200" s="172">
        <f t="shared" si="28"/>
        <v>0</v>
      </c>
      <c r="BJ200" s="14" t="s">
        <v>82</v>
      </c>
      <c r="BK200" s="172">
        <f t="shared" si="29"/>
        <v>0</v>
      </c>
      <c r="BL200" s="14" t="s">
        <v>170</v>
      </c>
      <c r="BM200" s="171" t="s">
        <v>377</v>
      </c>
    </row>
    <row r="201" spans="1:65" s="2" customFormat="1" ht="21.75" customHeight="1">
      <c r="A201" s="29"/>
      <c r="B201" s="158"/>
      <c r="C201" s="159" t="s">
        <v>378</v>
      </c>
      <c r="D201" s="159" t="s">
        <v>166</v>
      </c>
      <c r="E201" s="160" t="s">
        <v>379</v>
      </c>
      <c r="F201" s="161" t="s">
        <v>380</v>
      </c>
      <c r="G201" s="162" t="s">
        <v>169</v>
      </c>
      <c r="H201" s="163">
        <v>106.005</v>
      </c>
      <c r="I201" s="164"/>
      <c r="J201" s="165">
        <f t="shared" si="20"/>
        <v>0</v>
      </c>
      <c r="K201" s="166"/>
      <c r="L201" s="30"/>
      <c r="M201" s="167" t="s">
        <v>1</v>
      </c>
      <c r="N201" s="168" t="s">
        <v>39</v>
      </c>
      <c r="O201" s="55"/>
      <c r="P201" s="169">
        <f t="shared" si="21"/>
        <v>0</v>
      </c>
      <c r="Q201" s="169">
        <v>0</v>
      </c>
      <c r="R201" s="169">
        <f t="shared" si="22"/>
        <v>0</v>
      </c>
      <c r="S201" s="169">
        <v>0</v>
      </c>
      <c r="T201" s="170">
        <f t="shared" si="2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71" t="s">
        <v>170</v>
      </c>
      <c r="AT201" s="171" t="s">
        <v>166</v>
      </c>
      <c r="AU201" s="171" t="s">
        <v>84</v>
      </c>
      <c r="AY201" s="14" t="s">
        <v>163</v>
      </c>
      <c r="BE201" s="172">
        <f t="shared" si="24"/>
        <v>0</v>
      </c>
      <c r="BF201" s="172">
        <f t="shared" si="25"/>
        <v>0</v>
      </c>
      <c r="BG201" s="172">
        <f t="shared" si="26"/>
        <v>0</v>
      </c>
      <c r="BH201" s="172">
        <f t="shared" si="27"/>
        <v>0</v>
      </c>
      <c r="BI201" s="172">
        <f t="shared" si="28"/>
        <v>0</v>
      </c>
      <c r="BJ201" s="14" t="s">
        <v>82</v>
      </c>
      <c r="BK201" s="172">
        <f t="shared" si="29"/>
        <v>0</v>
      </c>
      <c r="BL201" s="14" t="s">
        <v>170</v>
      </c>
      <c r="BM201" s="171" t="s">
        <v>381</v>
      </c>
    </row>
    <row r="202" spans="1:65" s="2" customFormat="1" ht="21.75" customHeight="1">
      <c r="A202" s="29"/>
      <c r="B202" s="158"/>
      <c r="C202" s="159" t="s">
        <v>382</v>
      </c>
      <c r="D202" s="159" t="s">
        <v>166</v>
      </c>
      <c r="E202" s="160" t="s">
        <v>383</v>
      </c>
      <c r="F202" s="161" t="s">
        <v>384</v>
      </c>
      <c r="G202" s="162" t="s">
        <v>179</v>
      </c>
      <c r="H202" s="163">
        <v>1.5129999999999999</v>
      </c>
      <c r="I202" s="164"/>
      <c r="J202" s="165">
        <f t="shared" si="20"/>
        <v>0</v>
      </c>
      <c r="K202" s="166"/>
      <c r="L202" s="30"/>
      <c r="M202" s="167" t="s">
        <v>1</v>
      </c>
      <c r="N202" s="168" t="s">
        <v>39</v>
      </c>
      <c r="O202" s="55"/>
      <c r="P202" s="169">
        <f t="shared" si="21"/>
        <v>0</v>
      </c>
      <c r="Q202" s="169">
        <v>2.2563399999999998</v>
      </c>
      <c r="R202" s="169">
        <f t="shared" si="22"/>
        <v>3.4138424199999995</v>
      </c>
      <c r="S202" s="169">
        <v>0</v>
      </c>
      <c r="T202" s="170">
        <f t="shared" si="2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71" t="s">
        <v>170</v>
      </c>
      <c r="AT202" s="171" t="s">
        <v>166</v>
      </c>
      <c r="AU202" s="171" t="s">
        <v>84</v>
      </c>
      <c r="AY202" s="14" t="s">
        <v>163</v>
      </c>
      <c r="BE202" s="172">
        <f t="shared" si="24"/>
        <v>0</v>
      </c>
      <c r="BF202" s="172">
        <f t="shared" si="25"/>
        <v>0</v>
      </c>
      <c r="BG202" s="172">
        <f t="shared" si="26"/>
        <v>0</v>
      </c>
      <c r="BH202" s="172">
        <f t="shared" si="27"/>
        <v>0</v>
      </c>
      <c r="BI202" s="172">
        <f t="shared" si="28"/>
        <v>0</v>
      </c>
      <c r="BJ202" s="14" t="s">
        <v>82</v>
      </c>
      <c r="BK202" s="172">
        <f t="shared" si="29"/>
        <v>0</v>
      </c>
      <c r="BL202" s="14" t="s">
        <v>170</v>
      </c>
      <c r="BM202" s="171" t="s">
        <v>385</v>
      </c>
    </row>
    <row r="203" spans="1:65" s="2" customFormat="1" ht="21.75" customHeight="1">
      <c r="A203" s="29"/>
      <c r="B203" s="158"/>
      <c r="C203" s="159" t="s">
        <v>386</v>
      </c>
      <c r="D203" s="159" t="s">
        <v>166</v>
      </c>
      <c r="E203" s="160" t="s">
        <v>387</v>
      </c>
      <c r="F203" s="161" t="s">
        <v>388</v>
      </c>
      <c r="G203" s="162" t="s">
        <v>179</v>
      </c>
      <c r="H203" s="163">
        <v>30.061</v>
      </c>
      <c r="I203" s="164"/>
      <c r="J203" s="165">
        <f t="shared" si="20"/>
        <v>0</v>
      </c>
      <c r="K203" s="166"/>
      <c r="L203" s="30"/>
      <c r="M203" s="167" t="s">
        <v>1</v>
      </c>
      <c r="N203" s="168" t="s">
        <v>39</v>
      </c>
      <c r="O203" s="55"/>
      <c r="P203" s="169">
        <f t="shared" si="21"/>
        <v>0</v>
      </c>
      <c r="Q203" s="169">
        <v>2.2563399999999998</v>
      </c>
      <c r="R203" s="169">
        <f t="shared" si="22"/>
        <v>67.827836739999995</v>
      </c>
      <c r="S203" s="169">
        <v>0</v>
      </c>
      <c r="T203" s="170">
        <f t="shared" si="2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71" t="s">
        <v>170</v>
      </c>
      <c r="AT203" s="171" t="s">
        <v>166</v>
      </c>
      <c r="AU203" s="171" t="s">
        <v>84</v>
      </c>
      <c r="AY203" s="14" t="s">
        <v>163</v>
      </c>
      <c r="BE203" s="172">
        <f t="shared" si="24"/>
        <v>0</v>
      </c>
      <c r="BF203" s="172">
        <f t="shared" si="25"/>
        <v>0</v>
      </c>
      <c r="BG203" s="172">
        <f t="shared" si="26"/>
        <v>0</v>
      </c>
      <c r="BH203" s="172">
        <f t="shared" si="27"/>
        <v>0</v>
      </c>
      <c r="BI203" s="172">
        <f t="shared" si="28"/>
        <v>0</v>
      </c>
      <c r="BJ203" s="14" t="s">
        <v>82</v>
      </c>
      <c r="BK203" s="172">
        <f t="shared" si="29"/>
        <v>0</v>
      </c>
      <c r="BL203" s="14" t="s">
        <v>170</v>
      </c>
      <c r="BM203" s="171" t="s">
        <v>389</v>
      </c>
    </row>
    <row r="204" spans="1:65" s="2" customFormat="1" ht="21.75" customHeight="1">
      <c r="A204" s="29"/>
      <c r="B204" s="158"/>
      <c r="C204" s="159" t="s">
        <v>390</v>
      </c>
      <c r="D204" s="159" t="s">
        <v>166</v>
      </c>
      <c r="E204" s="160" t="s">
        <v>391</v>
      </c>
      <c r="F204" s="161" t="s">
        <v>392</v>
      </c>
      <c r="G204" s="162" t="s">
        <v>169</v>
      </c>
      <c r="H204" s="163">
        <v>40.53</v>
      </c>
      <c r="I204" s="164"/>
      <c r="J204" s="165">
        <f t="shared" si="20"/>
        <v>0</v>
      </c>
      <c r="K204" s="166"/>
      <c r="L204" s="30"/>
      <c r="M204" s="167" t="s">
        <v>1</v>
      </c>
      <c r="N204" s="168" t="s">
        <v>39</v>
      </c>
      <c r="O204" s="55"/>
      <c r="P204" s="169">
        <f t="shared" si="21"/>
        <v>0</v>
      </c>
      <c r="Q204" s="169">
        <v>4.2000000000000003E-2</v>
      </c>
      <c r="R204" s="169">
        <f t="shared" si="22"/>
        <v>1.7022600000000001</v>
      </c>
      <c r="S204" s="169">
        <v>0</v>
      </c>
      <c r="T204" s="170">
        <f t="shared" si="2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71" t="s">
        <v>170</v>
      </c>
      <c r="AT204" s="171" t="s">
        <v>166</v>
      </c>
      <c r="AU204" s="171" t="s">
        <v>84</v>
      </c>
      <c r="AY204" s="14" t="s">
        <v>163</v>
      </c>
      <c r="BE204" s="172">
        <f t="shared" si="24"/>
        <v>0</v>
      </c>
      <c r="BF204" s="172">
        <f t="shared" si="25"/>
        <v>0</v>
      </c>
      <c r="BG204" s="172">
        <f t="shared" si="26"/>
        <v>0</v>
      </c>
      <c r="BH204" s="172">
        <f t="shared" si="27"/>
        <v>0</v>
      </c>
      <c r="BI204" s="172">
        <f t="shared" si="28"/>
        <v>0</v>
      </c>
      <c r="BJ204" s="14" t="s">
        <v>82</v>
      </c>
      <c r="BK204" s="172">
        <f t="shared" si="29"/>
        <v>0</v>
      </c>
      <c r="BL204" s="14" t="s">
        <v>170</v>
      </c>
      <c r="BM204" s="171" t="s">
        <v>393</v>
      </c>
    </row>
    <row r="205" spans="1:65" s="2" customFormat="1" ht="21.75" customHeight="1">
      <c r="A205" s="29"/>
      <c r="B205" s="158"/>
      <c r="C205" s="159" t="s">
        <v>394</v>
      </c>
      <c r="D205" s="159" t="s">
        <v>166</v>
      </c>
      <c r="E205" s="160" t="s">
        <v>395</v>
      </c>
      <c r="F205" s="161" t="s">
        <v>396</v>
      </c>
      <c r="G205" s="162" t="s">
        <v>169</v>
      </c>
      <c r="H205" s="163">
        <v>81.06</v>
      </c>
      <c r="I205" s="164"/>
      <c r="J205" s="165">
        <f t="shared" si="20"/>
        <v>0</v>
      </c>
      <c r="K205" s="166"/>
      <c r="L205" s="30"/>
      <c r="M205" s="167" t="s">
        <v>1</v>
      </c>
      <c r="N205" s="168" t="s">
        <v>39</v>
      </c>
      <c r="O205" s="55"/>
      <c r="P205" s="169">
        <f t="shared" si="21"/>
        <v>0</v>
      </c>
      <c r="Q205" s="169">
        <v>1.0999999999999999E-2</v>
      </c>
      <c r="R205" s="169">
        <f t="shared" si="22"/>
        <v>0.89166000000000001</v>
      </c>
      <c r="S205" s="169">
        <v>0</v>
      </c>
      <c r="T205" s="170">
        <f t="shared" si="2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71" t="s">
        <v>170</v>
      </c>
      <c r="AT205" s="171" t="s">
        <v>166</v>
      </c>
      <c r="AU205" s="171" t="s">
        <v>84</v>
      </c>
      <c r="AY205" s="14" t="s">
        <v>163</v>
      </c>
      <c r="BE205" s="172">
        <f t="shared" si="24"/>
        <v>0</v>
      </c>
      <c r="BF205" s="172">
        <f t="shared" si="25"/>
        <v>0</v>
      </c>
      <c r="BG205" s="172">
        <f t="shared" si="26"/>
        <v>0</v>
      </c>
      <c r="BH205" s="172">
        <f t="shared" si="27"/>
        <v>0</v>
      </c>
      <c r="BI205" s="172">
        <f t="shared" si="28"/>
        <v>0</v>
      </c>
      <c r="BJ205" s="14" t="s">
        <v>82</v>
      </c>
      <c r="BK205" s="172">
        <f t="shared" si="29"/>
        <v>0</v>
      </c>
      <c r="BL205" s="14" t="s">
        <v>170</v>
      </c>
      <c r="BM205" s="171" t="s">
        <v>397</v>
      </c>
    </row>
    <row r="206" spans="1:65" s="2" customFormat="1" ht="21.75" customHeight="1">
      <c r="A206" s="29"/>
      <c r="B206" s="158"/>
      <c r="C206" s="159" t="s">
        <v>308</v>
      </c>
      <c r="D206" s="159" t="s">
        <v>166</v>
      </c>
      <c r="E206" s="160" t="s">
        <v>398</v>
      </c>
      <c r="F206" s="161" t="s">
        <v>399</v>
      </c>
      <c r="G206" s="162" t="s">
        <v>169</v>
      </c>
      <c r="H206" s="163">
        <v>196.26300000000001</v>
      </c>
      <c r="I206" s="164"/>
      <c r="J206" s="165">
        <f t="shared" si="20"/>
        <v>0</v>
      </c>
      <c r="K206" s="166"/>
      <c r="L206" s="30"/>
      <c r="M206" s="167" t="s">
        <v>1</v>
      </c>
      <c r="N206" s="168" t="s">
        <v>39</v>
      </c>
      <c r="O206" s="55"/>
      <c r="P206" s="169">
        <f t="shared" si="21"/>
        <v>0</v>
      </c>
      <c r="Q206" s="169">
        <v>4.8680000000000001E-2</v>
      </c>
      <c r="R206" s="169">
        <f t="shared" si="22"/>
        <v>9.5540828400000013</v>
      </c>
      <c r="S206" s="169">
        <v>0</v>
      </c>
      <c r="T206" s="170">
        <f t="shared" si="2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71" t="s">
        <v>170</v>
      </c>
      <c r="AT206" s="171" t="s">
        <v>166</v>
      </c>
      <c r="AU206" s="171" t="s">
        <v>84</v>
      </c>
      <c r="AY206" s="14" t="s">
        <v>163</v>
      </c>
      <c r="BE206" s="172">
        <f t="shared" si="24"/>
        <v>0</v>
      </c>
      <c r="BF206" s="172">
        <f t="shared" si="25"/>
        <v>0</v>
      </c>
      <c r="BG206" s="172">
        <f t="shared" si="26"/>
        <v>0</v>
      </c>
      <c r="BH206" s="172">
        <f t="shared" si="27"/>
        <v>0</v>
      </c>
      <c r="BI206" s="172">
        <f t="shared" si="28"/>
        <v>0</v>
      </c>
      <c r="BJ206" s="14" t="s">
        <v>82</v>
      </c>
      <c r="BK206" s="172">
        <f t="shared" si="29"/>
        <v>0</v>
      </c>
      <c r="BL206" s="14" t="s">
        <v>170</v>
      </c>
      <c r="BM206" s="171" t="s">
        <v>400</v>
      </c>
    </row>
    <row r="207" spans="1:65" s="2" customFormat="1" ht="16.5" customHeight="1">
      <c r="A207" s="29"/>
      <c r="B207" s="158"/>
      <c r="C207" s="159" t="s">
        <v>401</v>
      </c>
      <c r="D207" s="159" t="s">
        <v>166</v>
      </c>
      <c r="E207" s="160" t="s">
        <v>402</v>
      </c>
      <c r="F207" s="161" t="s">
        <v>403</v>
      </c>
      <c r="G207" s="162" t="s">
        <v>169</v>
      </c>
      <c r="H207" s="163">
        <v>81.06</v>
      </c>
      <c r="I207" s="164"/>
      <c r="J207" s="165">
        <f t="shared" si="20"/>
        <v>0</v>
      </c>
      <c r="K207" s="166"/>
      <c r="L207" s="30"/>
      <c r="M207" s="167" t="s">
        <v>1</v>
      </c>
      <c r="N207" s="168" t="s">
        <v>39</v>
      </c>
      <c r="O207" s="55"/>
      <c r="P207" s="169">
        <f t="shared" si="21"/>
        <v>0</v>
      </c>
      <c r="Q207" s="169">
        <v>1E-3</v>
      </c>
      <c r="R207" s="169">
        <f t="shared" si="22"/>
        <v>8.1060000000000007E-2</v>
      </c>
      <c r="S207" s="169">
        <v>0</v>
      </c>
      <c r="T207" s="170">
        <f t="shared" si="2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71" t="s">
        <v>170</v>
      </c>
      <c r="AT207" s="171" t="s">
        <v>166</v>
      </c>
      <c r="AU207" s="171" t="s">
        <v>84</v>
      </c>
      <c r="AY207" s="14" t="s">
        <v>163</v>
      </c>
      <c r="BE207" s="172">
        <f t="shared" si="24"/>
        <v>0</v>
      </c>
      <c r="BF207" s="172">
        <f t="shared" si="25"/>
        <v>0</v>
      </c>
      <c r="BG207" s="172">
        <f t="shared" si="26"/>
        <v>0</v>
      </c>
      <c r="BH207" s="172">
        <f t="shared" si="27"/>
        <v>0</v>
      </c>
      <c r="BI207" s="172">
        <f t="shared" si="28"/>
        <v>0</v>
      </c>
      <c r="BJ207" s="14" t="s">
        <v>82</v>
      </c>
      <c r="BK207" s="172">
        <f t="shared" si="29"/>
        <v>0</v>
      </c>
      <c r="BL207" s="14" t="s">
        <v>170</v>
      </c>
      <c r="BM207" s="171" t="s">
        <v>404</v>
      </c>
    </row>
    <row r="208" spans="1:65" s="2" customFormat="1" ht="16.5" customHeight="1">
      <c r="A208" s="29"/>
      <c r="B208" s="158"/>
      <c r="C208" s="159" t="s">
        <v>405</v>
      </c>
      <c r="D208" s="159" t="s">
        <v>166</v>
      </c>
      <c r="E208" s="160" t="s">
        <v>406</v>
      </c>
      <c r="F208" s="161" t="s">
        <v>407</v>
      </c>
      <c r="G208" s="162" t="s">
        <v>169</v>
      </c>
      <c r="H208" s="163">
        <v>40.53</v>
      </c>
      <c r="I208" s="164"/>
      <c r="J208" s="165">
        <f t="shared" si="20"/>
        <v>0</v>
      </c>
      <c r="K208" s="166"/>
      <c r="L208" s="30"/>
      <c r="M208" s="167" t="s">
        <v>1</v>
      </c>
      <c r="N208" s="168" t="s">
        <v>39</v>
      </c>
      <c r="O208" s="55"/>
      <c r="P208" s="169">
        <f t="shared" si="21"/>
        <v>0</v>
      </c>
      <c r="Q208" s="169">
        <v>0.11</v>
      </c>
      <c r="R208" s="169">
        <f t="shared" si="22"/>
        <v>4.4583000000000004</v>
      </c>
      <c r="S208" s="169">
        <v>0</v>
      </c>
      <c r="T208" s="170">
        <f t="shared" si="2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71" t="s">
        <v>170</v>
      </c>
      <c r="AT208" s="171" t="s">
        <v>166</v>
      </c>
      <c r="AU208" s="171" t="s">
        <v>84</v>
      </c>
      <c r="AY208" s="14" t="s">
        <v>163</v>
      </c>
      <c r="BE208" s="172">
        <f t="shared" si="24"/>
        <v>0</v>
      </c>
      <c r="BF208" s="172">
        <f t="shared" si="25"/>
        <v>0</v>
      </c>
      <c r="BG208" s="172">
        <f t="shared" si="26"/>
        <v>0</v>
      </c>
      <c r="BH208" s="172">
        <f t="shared" si="27"/>
        <v>0</v>
      </c>
      <c r="BI208" s="172">
        <f t="shared" si="28"/>
        <v>0</v>
      </c>
      <c r="BJ208" s="14" t="s">
        <v>82</v>
      </c>
      <c r="BK208" s="172">
        <f t="shared" si="29"/>
        <v>0</v>
      </c>
      <c r="BL208" s="14" t="s">
        <v>170</v>
      </c>
      <c r="BM208" s="171" t="s">
        <v>408</v>
      </c>
    </row>
    <row r="209" spans="1:65" s="2" customFormat="1" ht="16.5" customHeight="1">
      <c r="A209" s="29"/>
      <c r="B209" s="158"/>
      <c r="C209" s="159" t="s">
        <v>409</v>
      </c>
      <c r="D209" s="159" t="s">
        <v>166</v>
      </c>
      <c r="E209" s="160" t="s">
        <v>410</v>
      </c>
      <c r="F209" s="161" t="s">
        <v>411</v>
      </c>
      <c r="G209" s="162" t="s">
        <v>169</v>
      </c>
      <c r="H209" s="163">
        <v>40.53</v>
      </c>
      <c r="I209" s="164"/>
      <c r="J209" s="165">
        <f t="shared" si="20"/>
        <v>0</v>
      </c>
      <c r="K209" s="166"/>
      <c r="L209" s="30"/>
      <c r="M209" s="167" t="s">
        <v>1</v>
      </c>
      <c r="N209" s="168" t="s">
        <v>39</v>
      </c>
      <c r="O209" s="55"/>
      <c r="P209" s="169">
        <f t="shared" si="21"/>
        <v>0</v>
      </c>
      <c r="Q209" s="169">
        <v>1.3200000000000001E-4</v>
      </c>
      <c r="R209" s="169">
        <f t="shared" si="22"/>
        <v>5.3499600000000008E-3</v>
      </c>
      <c r="S209" s="169">
        <v>0</v>
      </c>
      <c r="T209" s="170">
        <f t="shared" si="2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71" t="s">
        <v>170</v>
      </c>
      <c r="AT209" s="171" t="s">
        <v>166</v>
      </c>
      <c r="AU209" s="171" t="s">
        <v>84</v>
      </c>
      <c r="AY209" s="14" t="s">
        <v>163</v>
      </c>
      <c r="BE209" s="172">
        <f t="shared" si="24"/>
        <v>0</v>
      </c>
      <c r="BF209" s="172">
        <f t="shared" si="25"/>
        <v>0</v>
      </c>
      <c r="BG209" s="172">
        <f t="shared" si="26"/>
        <v>0</v>
      </c>
      <c r="BH209" s="172">
        <f t="shared" si="27"/>
        <v>0</v>
      </c>
      <c r="BI209" s="172">
        <f t="shared" si="28"/>
        <v>0</v>
      </c>
      <c r="BJ209" s="14" t="s">
        <v>82</v>
      </c>
      <c r="BK209" s="172">
        <f t="shared" si="29"/>
        <v>0</v>
      </c>
      <c r="BL209" s="14" t="s">
        <v>170</v>
      </c>
      <c r="BM209" s="171" t="s">
        <v>412</v>
      </c>
    </row>
    <row r="210" spans="1:65" s="2" customFormat="1" ht="21.75" customHeight="1">
      <c r="A210" s="29"/>
      <c r="B210" s="158"/>
      <c r="C210" s="159" t="s">
        <v>413</v>
      </c>
      <c r="D210" s="159" t="s">
        <v>166</v>
      </c>
      <c r="E210" s="160" t="s">
        <v>414</v>
      </c>
      <c r="F210" s="161" t="s">
        <v>415</v>
      </c>
      <c r="G210" s="162" t="s">
        <v>287</v>
      </c>
      <c r="H210" s="163">
        <v>100.69799999999999</v>
      </c>
      <c r="I210" s="164"/>
      <c r="J210" s="165">
        <f t="shared" si="20"/>
        <v>0</v>
      </c>
      <c r="K210" s="166"/>
      <c r="L210" s="30"/>
      <c r="M210" s="167" t="s">
        <v>1</v>
      </c>
      <c r="N210" s="168" t="s">
        <v>39</v>
      </c>
      <c r="O210" s="55"/>
      <c r="P210" s="169">
        <f t="shared" si="21"/>
        <v>0</v>
      </c>
      <c r="Q210" s="169">
        <v>1.0499999999999999E-3</v>
      </c>
      <c r="R210" s="169">
        <f t="shared" si="22"/>
        <v>0.10573289999999999</v>
      </c>
      <c r="S210" s="169">
        <v>0</v>
      </c>
      <c r="T210" s="170">
        <f t="shared" si="2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71" t="s">
        <v>170</v>
      </c>
      <c r="AT210" s="171" t="s">
        <v>166</v>
      </c>
      <c r="AU210" s="171" t="s">
        <v>84</v>
      </c>
      <c r="AY210" s="14" t="s">
        <v>163</v>
      </c>
      <c r="BE210" s="172">
        <f t="shared" si="24"/>
        <v>0</v>
      </c>
      <c r="BF210" s="172">
        <f t="shared" si="25"/>
        <v>0</v>
      </c>
      <c r="BG210" s="172">
        <f t="shared" si="26"/>
        <v>0</v>
      </c>
      <c r="BH210" s="172">
        <f t="shared" si="27"/>
        <v>0</v>
      </c>
      <c r="BI210" s="172">
        <f t="shared" si="28"/>
        <v>0</v>
      </c>
      <c r="BJ210" s="14" t="s">
        <v>82</v>
      </c>
      <c r="BK210" s="172">
        <f t="shared" si="29"/>
        <v>0</v>
      </c>
      <c r="BL210" s="14" t="s">
        <v>170</v>
      </c>
      <c r="BM210" s="171" t="s">
        <v>416</v>
      </c>
    </row>
    <row r="211" spans="1:65" s="2" customFormat="1" ht="21.75" customHeight="1">
      <c r="A211" s="29"/>
      <c r="B211" s="158"/>
      <c r="C211" s="159" t="s">
        <v>417</v>
      </c>
      <c r="D211" s="159" t="s">
        <v>166</v>
      </c>
      <c r="E211" s="160" t="s">
        <v>418</v>
      </c>
      <c r="F211" s="161" t="s">
        <v>419</v>
      </c>
      <c r="G211" s="162" t="s">
        <v>246</v>
      </c>
      <c r="H211" s="163">
        <v>13</v>
      </c>
      <c r="I211" s="164"/>
      <c r="J211" s="165">
        <f t="shared" si="20"/>
        <v>0</v>
      </c>
      <c r="K211" s="166"/>
      <c r="L211" s="30"/>
      <c r="M211" s="167" t="s">
        <v>1</v>
      </c>
      <c r="N211" s="168" t="s">
        <v>39</v>
      </c>
      <c r="O211" s="55"/>
      <c r="P211" s="169">
        <f t="shared" si="21"/>
        <v>0</v>
      </c>
      <c r="Q211" s="169">
        <v>1.7770000000000001E-2</v>
      </c>
      <c r="R211" s="169">
        <f t="shared" si="22"/>
        <v>0.23101000000000002</v>
      </c>
      <c r="S211" s="169">
        <v>0</v>
      </c>
      <c r="T211" s="170">
        <f t="shared" si="2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71" t="s">
        <v>170</v>
      </c>
      <c r="AT211" s="171" t="s">
        <v>166</v>
      </c>
      <c r="AU211" s="171" t="s">
        <v>84</v>
      </c>
      <c r="AY211" s="14" t="s">
        <v>163</v>
      </c>
      <c r="BE211" s="172">
        <f t="shared" si="24"/>
        <v>0</v>
      </c>
      <c r="BF211" s="172">
        <f t="shared" si="25"/>
        <v>0</v>
      </c>
      <c r="BG211" s="172">
        <f t="shared" si="26"/>
        <v>0</v>
      </c>
      <c r="BH211" s="172">
        <f t="shared" si="27"/>
        <v>0</v>
      </c>
      <c r="BI211" s="172">
        <f t="shared" si="28"/>
        <v>0</v>
      </c>
      <c r="BJ211" s="14" t="s">
        <v>82</v>
      </c>
      <c r="BK211" s="172">
        <f t="shared" si="29"/>
        <v>0</v>
      </c>
      <c r="BL211" s="14" t="s">
        <v>170</v>
      </c>
      <c r="BM211" s="171" t="s">
        <v>420</v>
      </c>
    </row>
    <row r="212" spans="1:65" s="2" customFormat="1" ht="21.75" customHeight="1">
      <c r="A212" s="29"/>
      <c r="B212" s="158"/>
      <c r="C212" s="173" t="s">
        <v>421</v>
      </c>
      <c r="D212" s="173" t="s">
        <v>207</v>
      </c>
      <c r="E212" s="174" t="s">
        <v>422</v>
      </c>
      <c r="F212" s="175" t="s">
        <v>423</v>
      </c>
      <c r="G212" s="176" t="s">
        <v>246</v>
      </c>
      <c r="H212" s="177">
        <v>2</v>
      </c>
      <c r="I212" s="178"/>
      <c r="J212" s="179">
        <f t="shared" si="20"/>
        <v>0</v>
      </c>
      <c r="K212" s="180"/>
      <c r="L212" s="181"/>
      <c r="M212" s="182" t="s">
        <v>1</v>
      </c>
      <c r="N212" s="183" t="s">
        <v>39</v>
      </c>
      <c r="O212" s="55"/>
      <c r="P212" s="169">
        <f t="shared" si="21"/>
        <v>0</v>
      </c>
      <c r="Q212" s="169">
        <v>2.5420000000000002E-2</v>
      </c>
      <c r="R212" s="169">
        <f t="shared" si="22"/>
        <v>5.0840000000000003E-2</v>
      </c>
      <c r="S212" s="169">
        <v>0</v>
      </c>
      <c r="T212" s="170">
        <f t="shared" si="2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71" t="s">
        <v>210</v>
      </c>
      <c r="AT212" s="171" t="s">
        <v>207</v>
      </c>
      <c r="AU212" s="171" t="s">
        <v>84</v>
      </c>
      <c r="AY212" s="14" t="s">
        <v>163</v>
      </c>
      <c r="BE212" s="172">
        <f t="shared" si="24"/>
        <v>0</v>
      </c>
      <c r="BF212" s="172">
        <f t="shared" si="25"/>
        <v>0</v>
      </c>
      <c r="BG212" s="172">
        <f t="shared" si="26"/>
        <v>0</v>
      </c>
      <c r="BH212" s="172">
        <f t="shared" si="27"/>
        <v>0</v>
      </c>
      <c r="BI212" s="172">
        <f t="shared" si="28"/>
        <v>0</v>
      </c>
      <c r="BJ212" s="14" t="s">
        <v>82</v>
      </c>
      <c r="BK212" s="172">
        <f t="shared" si="29"/>
        <v>0</v>
      </c>
      <c r="BL212" s="14" t="s">
        <v>170</v>
      </c>
      <c r="BM212" s="171" t="s">
        <v>424</v>
      </c>
    </row>
    <row r="213" spans="1:65" s="2" customFormat="1" ht="16.5" customHeight="1">
      <c r="A213" s="29"/>
      <c r="B213" s="158"/>
      <c r="C213" s="173" t="s">
        <v>425</v>
      </c>
      <c r="D213" s="173" t="s">
        <v>207</v>
      </c>
      <c r="E213" s="174" t="s">
        <v>426</v>
      </c>
      <c r="F213" s="175" t="s">
        <v>427</v>
      </c>
      <c r="G213" s="176" t="s">
        <v>246</v>
      </c>
      <c r="H213" s="177">
        <v>1</v>
      </c>
      <c r="I213" s="178"/>
      <c r="J213" s="179">
        <f t="shared" si="20"/>
        <v>0</v>
      </c>
      <c r="K213" s="180"/>
      <c r="L213" s="181"/>
      <c r="M213" s="182" t="s">
        <v>1</v>
      </c>
      <c r="N213" s="183" t="s">
        <v>39</v>
      </c>
      <c r="O213" s="55"/>
      <c r="P213" s="169">
        <f t="shared" si="21"/>
        <v>0</v>
      </c>
      <c r="Q213" s="169">
        <v>1.489E-2</v>
      </c>
      <c r="R213" s="169">
        <f t="shared" si="22"/>
        <v>1.489E-2</v>
      </c>
      <c r="S213" s="169">
        <v>0</v>
      </c>
      <c r="T213" s="170">
        <f t="shared" si="2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71" t="s">
        <v>210</v>
      </c>
      <c r="AT213" s="171" t="s">
        <v>207</v>
      </c>
      <c r="AU213" s="171" t="s">
        <v>84</v>
      </c>
      <c r="AY213" s="14" t="s">
        <v>163</v>
      </c>
      <c r="BE213" s="172">
        <f t="shared" si="24"/>
        <v>0</v>
      </c>
      <c r="BF213" s="172">
        <f t="shared" si="25"/>
        <v>0</v>
      </c>
      <c r="BG213" s="172">
        <f t="shared" si="26"/>
        <v>0</v>
      </c>
      <c r="BH213" s="172">
        <f t="shared" si="27"/>
        <v>0</v>
      </c>
      <c r="BI213" s="172">
        <f t="shared" si="28"/>
        <v>0</v>
      </c>
      <c r="BJ213" s="14" t="s">
        <v>82</v>
      </c>
      <c r="BK213" s="172">
        <f t="shared" si="29"/>
        <v>0</v>
      </c>
      <c r="BL213" s="14" t="s">
        <v>170</v>
      </c>
      <c r="BM213" s="171" t="s">
        <v>428</v>
      </c>
    </row>
    <row r="214" spans="1:65" s="2" customFormat="1" ht="16.5" customHeight="1">
      <c r="A214" s="29"/>
      <c r="B214" s="158"/>
      <c r="C214" s="173" t="s">
        <v>429</v>
      </c>
      <c r="D214" s="173" t="s">
        <v>207</v>
      </c>
      <c r="E214" s="174" t="s">
        <v>430</v>
      </c>
      <c r="F214" s="175" t="s">
        <v>431</v>
      </c>
      <c r="G214" s="176" t="s">
        <v>246</v>
      </c>
      <c r="H214" s="177">
        <v>3</v>
      </c>
      <c r="I214" s="178"/>
      <c r="J214" s="179">
        <f t="shared" si="20"/>
        <v>0</v>
      </c>
      <c r="K214" s="180"/>
      <c r="L214" s="181"/>
      <c r="M214" s="182" t="s">
        <v>1</v>
      </c>
      <c r="N214" s="183" t="s">
        <v>39</v>
      </c>
      <c r="O214" s="55"/>
      <c r="P214" s="169">
        <f t="shared" si="21"/>
        <v>0</v>
      </c>
      <c r="Q214" s="169">
        <v>1.521E-2</v>
      </c>
      <c r="R214" s="169">
        <f t="shared" si="22"/>
        <v>4.5629999999999997E-2</v>
      </c>
      <c r="S214" s="169">
        <v>0</v>
      </c>
      <c r="T214" s="170">
        <f t="shared" si="2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71" t="s">
        <v>210</v>
      </c>
      <c r="AT214" s="171" t="s">
        <v>207</v>
      </c>
      <c r="AU214" s="171" t="s">
        <v>84</v>
      </c>
      <c r="AY214" s="14" t="s">
        <v>163</v>
      </c>
      <c r="BE214" s="172">
        <f t="shared" si="24"/>
        <v>0</v>
      </c>
      <c r="BF214" s="172">
        <f t="shared" si="25"/>
        <v>0</v>
      </c>
      <c r="BG214" s="172">
        <f t="shared" si="26"/>
        <v>0</v>
      </c>
      <c r="BH214" s="172">
        <f t="shared" si="27"/>
        <v>0</v>
      </c>
      <c r="BI214" s="172">
        <f t="shared" si="28"/>
        <v>0</v>
      </c>
      <c r="BJ214" s="14" t="s">
        <v>82</v>
      </c>
      <c r="BK214" s="172">
        <f t="shared" si="29"/>
        <v>0</v>
      </c>
      <c r="BL214" s="14" t="s">
        <v>170</v>
      </c>
      <c r="BM214" s="171" t="s">
        <v>432</v>
      </c>
    </row>
    <row r="215" spans="1:65" s="2" customFormat="1" ht="16.5" customHeight="1">
      <c r="A215" s="29"/>
      <c r="B215" s="158"/>
      <c r="C215" s="173" t="s">
        <v>433</v>
      </c>
      <c r="D215" s="173" t="s">
        <v>207</v>
      </c>
      <c r="E215" s="174" t="s">
        <v>434</v>
      </c>
      <c r="F215" s="175" t="s">
        <v>435</v>
      </c>
      <c r="G215" s="176" t="s">
        <v>246</v>
      </c>
      <c r="H215" s="177">
        <v>1</v>
      </c>
      <c r="I215" s="178"/>
      <c r="J215" s="179">
        <f t="shared" si="20"/>
        <v>0</v>
      </c>
      <c r="K215" s="180"/>
      <c r="L215" s="181"/>
      <c r="M215" s="182" t="s">
        <v>1</v>
      </c>
      <c r="N215" s="183" t="s">
        <v>39</v>
      </c>
      <c r="O215" s="55"/>
      <c r="P215" s="169">
        <f t="shared" si="21"/>
        <v>0</v>
      </c>
      <c r="Q215" s="169">
        <v>1.553E-2</v>
      </c>
      <c r="R215" s="169">
        <f t="shared" si="22"/>
        <v>1.553E-2</v>
      </c>
      <c r="S215" s="169">
        <v>0</v>
      </c>
      <c r="T215" s="170">
        <f t="shared" si="2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71" t="s">
        <v>210</v>
      </c>
      <c r="AT215" s="171" t="s">
        <v>207</v>
      </c>
      <c r="AU215" s="171" t="s">
        <v>84</v>
      </c>
      <c r="AY215" s="14" t="s">
        <v>163</v>
      </c>
      <c r="BE215" s="172">
        <f t="shared" si="24"/>
        <v>0</v>
      </c>
      <c r="BF215" s="172">
        <f t="shared" si="25"/>
        <v>0</v>
      </c>
      <c r="BG215" s="172">
        <f t="shared" si="26"/>
        <v>0</v>
      </c>
      <c r="BH215" s="172">
        <f t="shared" si="27"/>
        <v>0</v>
      </c>
      <c r="BI215" s="172">
        <f t="shared" si="28"/>
        <v>0</v>
      </c>
      <c r="BJ215" s="14" t="s">
        <v>82</v>
      </c>
      <c r="BK215" s="172">
        <f t="shared" si="29"/>
        <v>0</v>
      </c>
      <c r="BL215" s="14" t="s">
        <v>170</v>
      </c>
      <c r="BM215" s="171" t="s">
        <v>436</v>
      </c>
    </row>
    <row r="216" spans="1:65" s="2" customFormat="1" ht="16.5" customHeight="1">
      <c r="A216" s="29"/>
      <c r="B216" s="158"/>
      <c r="C216" s="173" t="s">
        <v>437</v>
      </c>
      <c r="D216" s="173" t="s">
        <v>207</v>
      </c>
      <c r="E216" s="174" t="s">
        <v>438</v>
      </c>
      <c r="F216" s="175" t="s">
        <v>439</v>
      </c>
      <c r="G216" s="176" t="s">
        <v>246</v>
      </c>
      <c r="H216" s="177">
        <v>3</v>
      </c>
      <c r="I216" s="178"/>
      <c r="J216" s="179">
        <f t="shared" si="20"/>
        <v>0</v>
      </c>
      <c r="K216" s="180"/>
      <c r="L216" s="181"/>
      <c r="M216" s="182" t="s">
        <v>1</v>
      </c>
      <c r="N216" s="183" t="s">
        <v>39</v>
      </c>
      <c r="O216" s="55"/>
      <c r="P216" s="169">
        <f t="shared" si="21"/>
        <v>0</v>
      </c>
      <c r="Q216" s="169">
        <v>1.225E-2</v>
      </c>
      <c r="R216" s="169">
        <f t="shared" si="22"/>
        <v>3.6750000000000005E-2</v>
      </c>
      <c r="S216" s="169">
        <v>0</v>
      </c>
      <c r="T216" s="170">
        <f t="shared" si="2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71" t="s">
        <v>210</v>
      </c>
      <c r="AT216" s="171" t="s">
        <v>207</v>
      </c>
      <c r="AU216" s="171" t="s">
        <v>84</v>
      </c>
      <c r="AY216" s="14" t="s">
        <v>163</v>
      </c>
      <c r="BE216" s="172">
        <f t="shared" si="24"/>
        <v>0</v>
      </c>
      <c r="BF216" s="172">
        <f t="shared" si="25"/>
        <v>0</v>
      </c>
      <c r="BG216" s="172">
        <f t="shared" si="26"/>
        <v>0</v>
      </c>
      <c r="BH216" s="172">
        <f t="shared" si="27"/>
        <v>0</v>
      </c>
      <c r="BI216" s="172">
        <f t="shared" si="28"/>
        <v>0</v>
      </c>
      <c r="BJ216" s="14" t="s">
        <v>82</v>
      </c>
      <c r="BK216" s="172">
        <f t="shared" si="29"/>
        <v>0</v>
      </c>
      <c r="BL216" s="14" t="s">
        <v>170</v>
      </c>
      <c r="BM216" s="171" t="s">
        <v>440</v>
      </c>
    </row>
    <row r="217" spans="1:65" s="2" customFormat="1" ht="16.5" customHeight="1">
      <c r="A217" s="29"/>
      <c r="B217" s="158"/>
      <c r="C217" s="173" t="s">
        <v>441</v>
      </c>
      <c r="D217" s="173" t="s">
        <v>207</v>
      </c>
      <c r="E217" s="174" t="s">
        <v>442</v>
      </c>
      <c r="F217" s="175" t="s">
        <v>443</v>
      </c>
      <c r="G217" s="176" t="s">
        <v>246</v>
      </c>
      <c r="H217" s="177">
        <v>2</v>
      </c>
      <c r="I217" s="178"/>
      <c r="J217" s="179">
        <f t="shared" si="20"/>
        <v>0</v>
      </c>
      <c r="K217" s="180"/>
      <c r="L217" s="181"/>
      <c r="M217" s="182" t="s">
        <v>1</v>
      </c>
      <c r="N217" s="183" t="s">
        <v>39</v>
      </c>
      <c r="O217" s="55"/>
      <c r="P217" s="169">
        <f t="shared" si="21"/>
        <v>0</v>
      </c>
      <c r="Q217" s="169">
        <v>1.2489999999999999E-2</v>
      </c>
      <c r="R217" s="169">
        <f t="shared" si="22"/>
        <v>2.4979999999999999E-2</v>
      </c>
      <c r="S217" s="169">
        <v>0</v>
      </c>
      <c r="T217" s="170">
        <f t="shared" si="2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71" t="s">
        <v>210</v>
      </c>
      <c r="AT217" s="171" t="s">
        <v>207</v>
      </c>
      <c r="AU217" s="171" t="s">
        <v>84</v>
      </c>
      <c r="AY217" s="14" t="s">
        <v>163</v>
      </c>
      <c r="BE217" s="172">
        <f t="shared" si="24"/>
        <v>0</v>
      </c>
      <c r="BF217" s="172">
        <f t="shared" si="25"/>
        <v>0</v>
      </c>
      <c r="BG217" s="172">
        <f t="shared" si="26"/>
        <v>0</v>
      </c>
      <c r="BH217" s="172">
        <f t="shared" si="27"/>
        <v>0</v>
      </c>
      <c r="BI217" s="172">
        <f t="shared" si="28"/>
        <v>0</v>
      </c>
      <c r="BJ217" s="14" t="s">
        <v>82</v>
      </c>
      <c r="BK217" s="172">
        <f t="shared" si="29"/>
        <v>0</v>
      </c>
      <c r="BL217" s="14" t="s">
        <v>170</v>
      </c>
      <c r="BM217" s="171" t="s">
        <v>444</v>
      </c>
    </row>
    <row r="218" spans="1:65" s="2" customFormat="1" ht="16.5" customHeight="1">
      <c r="A218" s="29"/>
      <c r="B218" s="158"/>
      <c r="C218" s="173" t="s">
        <v>445</v>
      </c>
      <c r="D218" s="173" t="s">
        <v>207</v>
      </c>
      <c r="E218" s="174" t="s">
        <v>446</v>
      </c>
      <c r="F218" s="175" t="s">
        <v>447</v>
      </c>
      <c r="G218" s="176" t="s">
        <v>246</v>
      </c>
      <c r="H218" s="177">
        <v>1</v>
      </c>
      <c r="I218" s="178"/>
      <c r="J218" s="179">
        <f t="shared" si="20"/>
        <v>0</v>
      </c>
      <c r="K218" s="180"/>
      <c r="L218" s="181"/>
      <c r="M218" s="182" t="s">
        <v>1</v>
      </c>
      <c r="N218" s="183" t="s">
        <v>39</v>
      </c>
      <c r="O218" s="55"/>
      <c r="P218" s="169">
        <f t="shared" si="21"/>
        <v>0</v>
      </c>
      <c r="Q218" s="169">
        <v>1.272E-2</v>
      </c>
      <c r="R218" s="169">
        <f t="shared" si="22"/>
        <v>1.272E-2</v>
      </c>
      <c r="S218" s="169">
        <v>0</v>
      </c>
      <c r="T218" s="170">
        <f t="shared" si="2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71" t="s">
        <v>210</v>
      </c>
      <c r="AT218" s="171" t="s">
        <v>207</v>
      </c>
      <c r="AU218" s="171" t="s">
        <v>84</v>
      </c>
      <c r="AY218" s="14" t="s">
        <v>163</v>
      </c>
      <c r="BE218" s="172">
        <f t="shared" si="24"/>
        <v>0</v>
      </c>
      <c r="BF218" s="172">
        <f t="shared" si="25"/>
        <v>0</v>
      </c>
      <c r="BG218" s="172">
        <f t="shared" si="26"/>
        <v>0</v>
      </c>
      <c r="BH218" s="172">
        <f t="shared" si="27"/>
        <v>0</v>
      </c>
      <c r="BI218" s="172">
        <f t="shared" si="28"/>
        <v>0</v>
      </c>
      <c r="BJ218" s="14" t="s">
        <v>82</v>
      </c>
      <c r="BK218" s="172">
        <f t="shared" si="29"/>
        <v>0</v>
      </c>
      <c r="BL218" s="14" t="s">
        <v>170</v>
      </c>
      <c r="BM218" s="171" t="s">
        <v>448</v>
      </c>
    </row>
    <row r="219" spans="1:65" s="2" customFormat="1" ht="16.5" customHeight="1">
      <c r="A219" s="29"/>
      <c r="B219" s="158"/>
      <c r="C219" s="159" t="s">
        <v>449</v>
      </c>
      <c r="D219" s="159" t="s">
        <v>166</v>
      </c>
      <c r="E219" s="160" t="s">
        <v>450</v>
      </c>
      <c r="F219" s="161" t="s">
        <v>451</v>
      </c>
      <c r="G219" s="162" t="s">
        <v>246</v>
      </c>
      <c r="H219" s="163">
        <v>20</v>
      </c>
      <c r="I219" s="164"/>
      <c r="J219" s="165">
        <f t="shared" si="20"/>
        <v>0</v>
      </c>
      <c r="K219" s="166"/>
      <c r="L219" s="30"/>
      <c r="M219" s="167" t="s">
        <v>1</v>
      </c>
      <c r="N219" s="168" t="s">
        <v>39</v>
      </c>
      <c r="O219" s="55"/>
      <c r="P219" s="169">
        <f t="shared" si="21"/>
        <v>0</v>
      </c>
      <c r="Q219" s="169">
        <v>4.684E-2</v>
      </c>
      <c r="R219" s="169">
        <f t="shared" si="22"/>
        <v>0.93679999999999997</v>
      </c>
      <c r="S219" s="169">
        <v>0</v>
      </c>
      <c r="T219" s="170">
        <f t="shared" si="2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71" t="s">
        <v>170</v>
      </c>
      <c r="AT219" s="171" t="s">
        <v>166</v>
      </c>
      <c r="AU219" s="171" t="s">
        <v>84</v>
      </c>
      <c r="AY219" s="14" t="s">
        <v>163</v>
      </c>
      <c r="BE219" s="172">
        <f t="shared" si="24"/>
        <v>0</v>
      </c>
      <c r="BF219" s="172">
        <f t="shared" si="25"/>
        <v>0</v>
      </c>
      <c r="BG219" s="172">
        <f t="shared" si="26"/>
        <v>0</v>
      </c>
      <c r="BH219" s="172">
        <f t="shared" si="27"/>
        <v>0</v>
      </c>
      <c r="BI219" s="172">
        <f t="shared" si="28"/>
        <v>0</v>
      </c>
      <c r="BJ219" s="14" t="s">
        <v>82</v>
      </c>
      <c r="BK219" s="172">
        <f t="shared" si="29"/>
        <v>0</v>
      </c>
      <c r="BL219" s="14" t="s">
        <v>170</v>
      </c>
      <c r="BM219" s="171" t="s">
        <v>452</v>
      </c>
    </row>
    <row r="220" spans="1:65" s="2" customFormat="1" ht="21.75" customHeight="1">
      <c r="A220" s="29"/>
      <c r="B220" s="158"/>
      <c r="C220" s="173" t="s">
        <v>453</v>
      </c>
      <c r="D220" s="173" t="s">
        <v>207</v>
      </c>
      <c r="E220" s="174" t="s">
        <v>454</v>
      </c>
      <c r="F220" s="175" t="s">
        <v>455</v>
      </c>
      <c r="G220" s="176" t="s">
        <v>246</v>
      </c>
      <c r="H220" s="177">
        <v>10</v>
      </c>
      <c r="I220" s="178"/>
      <c r="J220" s="179">
        <f t="shared" si="20"/>
        <v>0</v>
      </c>
      <c r="K220" s="180"/>
      <c r="L220" s="181"/>
      <c r="M220" s="182" t="s">
        <v>1</v>
      </c>
      <c r="N220" s="183" t="s">
        <v>39</v>
      </c>
      <c r="O220" s="55"/>
      <c r="P220" s="169">
        <f t="shared" si="21"/>
        <v>0</v>
      </c>
      <c r="Q220" s="169">
        <v>1.3100000000000001E-2</v>
      </c>
      <c r="R220" s="169">
        <f t="shared" si="22"/>
        <v>0.13100000000000001</v>
      </c>
      <c r="S220" s="169">
        <v>0</v>
      </c>
      <c r="T220" s="170">
        <f t="shared" si="2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71" t="s">
        <v>210</v>
      </c>
      <c r="AT220" s="171" t="s">
        <v>207</v>
      </c>
      <c r="AU220" s="171" t="s">
        <v>84</v>
      </c>
      <c r="AY220" s="14" t="s">
        <v>163</v>
      </c>
      <c r="BE220" s="172">
        <f t="shared" si="24"/>
        <v>0</v>
      </c>
      <c r="BF220" s="172">
        <f t="shared" si="25"/>
        <v>0</v>
      </c>
      <c r="BG220" s="172">
        <f t="shared" si="26"/>
        <v>0</v>
      </c>
      <c r="BH220" s="172">
        <f t="shared" si="27"/>
        <v>0</v>
      </c>
      <c r="BI220" s="172">
        <f t="shared" si="28"/>
        <v>0</v>
      </c>
      <c r="BJ220" s="14" t="s">
        <v>82</v>
      </c>
      <c r="BK220" s="172">
        <f t="shared" si="29"/>
        <v>0</v>
      </c>
      <c r="BL220" s="14" t="s">
        <v>170</v>
      </c>
      <c r="BM220" s="171" t="s">
        <v>456</v>
      </c>
    </row>
    <row r="221" spans="1:65" s="2" customFormat="1" ht="21.75" customHeight="1">
      <c r="A221" s="29"/>
      <c r="B221" s="158"/>
      <c r="C221" s="173" t="s">
        <v>457</v>
      </c>
      <c r="D221" s="173" t="s">
        <v>207</v>
      </c>
      <c r="E221" s="174" t="s">
        <v>458</v>
      </c>
      <c r="F221" s="175" t="s">
        <v>459</v>
      </c>
      <c r="G221" s="176" t="s">
        <v>246</v>
      </c>
      <c r="H221" s="177">
        <v>8</v>
      </c>
      <c r="I221" s="178"/>
      <c r="J221" s="179">
        <f t="shared" si="20"/>
        <v>0</v>
      </c>
      <c r="K221" s="180"/>
      <c r="L221" s="181"/>
      <c r="M221" s="182" t="s">
        <v>1</v>
      </c>
      <c r="N221" s="183" t="s">
        <v>39</v>
      </c>
      <c r="O221" s="55"/>
      <c r="P221" s="169">
        <f t="shared" si="21"/>
        <v>0</v>
      </c>
      <c r="Q221" s="169">
        <v>1.336E-2</v>
      </c>
      <c r="R221" s="169">
        <f t="shared" si="22"/>
        <v>0.10688</v>
      </c>
      <c r="S221" s="169">
        <v>0</v>
      </c>
      <c r="T221" s="170">
        <f t="shared" si="2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71" t="s">
        <v>210</v>
      </c>
      <c r="AT221" s="171" t="s">
        <v>207</v>
      </c>
      <c r="AU221" s="171" t="s">
        <v>84</v>
      </c>
      <c r="AY221" s="14" t="s">
        <v>163</v>
      </c>
      <c r="BE221" s="172">
        <f t="shared" si="24"/>
        <v>0</v>
      </c>
      <c r="BF221" s="172">
        <f t="shared" si="25"/>
        <v>0</v>
      </c>
      <c r="BG221" s="172">
        <f t="shared" si="26"/>
        <v>0</v>
      </c>
      <c r="BH221" s="172">
        <f t="shared" si="27"/>
        <v>0</v>
      </c>
      <c r="BI221" s="172">
        <f t="shared" si="28"/>
        <v>0</v>
      </c>
      <c r="BJ221" s="14" t="s">
        <v>82</v>
      </c>
      <c r="BK221" s="172">
        <f t="shared" si="29"/>
        <v>0</v>
      </c>
      <c r="BL221" s="14" t="s">
        <v>170</v>
      </c>
      <c r="BM221" s="171" t="s">
        <v>460</v>
      </c>
    </row>
    <row r="222" spans="1:65" s="2" customFormat="1" ht="21.75" customHeight="1">
      <c r="A222" s="29"/>
      <c r="B222" s="158"/>
      <c r="C222" s="173" t="s">
        <v>461</v>
      </c>
      <c r="D222" s="173" t="s">
        <v>207</v>
      </c>
      <c r="E222" s="174" t="s">
        <v>462</v>
      </c>
      <c r="F222" s="175" t="s">
        <v>463</v>
      </c>
      <c r="G222" s="176" t="s">
        <v>246</v>
      </c>
      <c r="H222" s="177">
        <v>2</v>
      </c>
      <c r="I222" s="178"/>
      <c r="J222" s="179">
        <f t="shared" si="20"/>
        <v>0</v>
      </c>
      <c r="K222" s="180"/>
      <c r="L222" s="181"/>
      <c r="M222" s="182" t="s">
        <v>1</v>
      </c>
      <c r="N222" s="183" t="s">
        <v>39</v>
      </c>
      <c r="O222" s="55"/>
      <c r="P222" s="169">
        <f t="shared" si="21"/>
        <v>0</v>
      </c>
      <c r="Q222" s="169">
        <v>1.259E-2</v>
      </c>
      <c r="R222" s="169">
        <f t="shared" si="22"/>
        <v>2.5180000000000001E-2</v>
      </c>
      <c r="S222" s="169">
        <v>0</v>
      </c>
      <c r="T222" s="170">
        <f t="shared" si="2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71" t="s">
        <v>210</v>
      </c>
      <c r="AT222" s="171" t="s">
        <v>207</v>
      </c>
      <c r="AU222" s="171" t="s">
        <v>84</v>
      </c>
      <c r="AY222" s="14" t="s">
        <v>163</v>
      </c>
      <c r="BE222" s="172">
        <f t="shared" si="24"/>
        <v>0</v>
      </c>
      <c r="BF222" s="172">
        <f t="shared" si="25"/>
        <v>0</v>
      </c>
      <c r="BG222" s="172">
        <f t="shared" si="26"/>
        <v>0</v>
      </c>
      <c r="BH222" s="172">
        <f t="shared" si="27"/>
        <v>0</v>
      </c>
      <c r="BI222" s="172">
        <f t="shared" si="28"/>
        <v>0</v>
      </c>
      <c r="BJ222" s="14" t="s">
        <v>82</v>
      </c>
      <c r="BK222" s="172">
        <f t="shared" si="29"/>
        <v>0</v>
      </c>
      <c r="BL222" s="14" t="s">
        <v>170</v>
      </c>
      <c r="BM222" s="171" t="s">
        <v>464</v>
      </c>
    </row>
    <row r="223" spans="1:65" s="12" customFormat="1" ht="22.9" customHeight="1">
      <c r="B223" s="145"/>
      <c r="D223" s="146" t="s">
        <v>73</v>
      </c>
      <c r="E223" s="156" t="s">
        <v>210</v>
      </c>
      <c r="F223" s="156" t="s">
        <v>465</v>
      </c>
      <c r="I223" s="148"/>
      <c r="J223" s="157">
        <f>BK223</f>
        <v>0</v>
      </c>
      <c r="L223" s="145"/>
      <c r="M223" s="150"/>
      <c r="N223" s="151"/>
      <c r="O223" s="151"/>
      <c r="P223" s="152">
        <f>P224</f>
        <v>0</v>
      </c>
      <c r="Q223" s="151"/>
      <c r="R223" s="152">
        <f>R224</f>
        <v>4.7327279622480001</v>
      </c>
      <c r="S223" s="151"/>
      <c r="T223" s="153">
        <f>T224</f>
        <v>0</v>
      </c>
      <c r="AR223" s="146" t="s">
        <v>82</v>
      </c>
      <c r="AT223" s="154" t="s">
        <v>73</v>
      </c>
      <c r="AU223" s="154" t="s">
        <v>82</v>
      </c>
      <c r="AY223" s="146" t="s">
        <v>163</v>
      </c>
      <c r="BK223" s="155">
        <f>BK224</f>
        <v>0</v>
      </c>
    </row>
    <row r="224" spans="1:65" s="2" customFormat="1" ht="21.75" customHeight="1">
      <c r="A224" s="29"/>
      <c r="B224" s="158"/>
      <c r="C224" s="159" t="s">
        <v>466</v>
      </c>
      <c r="D224" s="159" t="s">
        <v>166</v>
      </c>
      <c r="E224" s="160" t="s">
        <v>467</v>
      </c>
      <c r="F224" s="161" t="s">
        <v>468</v>
      </c>
      <c r="G224" s="162" t="s">
        <v>179</v>
      </c>
      <c r="H224" s="163">
        <v>2.8079999999999998</v>
      </c>
      <c r="I224" s="164"/>
      <c r="J224" s="165">
        <f>ROUND(I224*H224,2)</f>
        <v>0</v>
      </c>
      <c r="K224" s="166"/>
      <c r="L224" s="30"/>
      <c r="M224" s="167" t="s">
        <v>1</v>
      </c>
      <c r="N224" s="168" t="s">
        <v>39</v>
      </c>
      <c r="O224" s="55"/>
      <c r="P224" s="169">
        <f>O224*H224</f>
        <v>0</v>
      </c>
      <c r="Q224" s="169">
        <v>1.6854444310000001</v>
      </c>
      <c r="R224" s="169">
        <f>Q224*H224</f>
        <v>4.7327279622480001</v>
      </c>
      <c r="S224" s="169">
        <v>0</v>
      </c>
      <c r="T224" s="170">
        <f>S224*H224</f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71" t="s">
        <v>170</v>
      </c>
      <c r="AT224" s="171" t="s">
        <v>166</v>
      </c>
      <c r="AU224" s="171" t="s">
        <v>84</v>
      </c>
      <c r="AY224" s="14" t="s">
        <v>163</v>
      </c>
      <c r="BE224" s="172">
        <f>IF(N224="základní",J224,0)</f>
        <v>0</v>
      </c>
      <c r="BF224" s="172">
        <f>IF(N224="snížená",J224,0)</f>
        <v>0</v>
      </c>
      <c r="BG224" s="172">
        <f>IF(N224="zákl. přenesená",J224,0)</f>
        <v>0</v>
      </c>
      <c r="BH224" s="172">
        <f>IF(N224="sníž. přenesená",J224,0)</f>
        <v>0</v>
      </c>
      <c r="BI224" s="172">
        <f>IF(N224="nulová",J224,0)</f>
        <v>0</v>
      </c>
      <c r="BJ224" s="14" t="s">
        <v>82</v>
      </c>
      <c r="BK224" s="172">
        <f>ROUND(I224*H224,2)</f>
        <v>0</v>
      </c>
      <c r="BL224" s="14" t="s">
        <v>170</v>
      </c>
      <c r="BM224" s="171" t="s">
        <v>469</v>
      </c>
    </row>
    <row r="225" spans="1:65" s="12" customFormat="1" ht="22.9" customHeight="1">
      <c r="B225" s="145"/>
      <c r="D225" s="146" t="s">
        <v>73</v>
      </c>
      <c r="E225" s="156" t="s">
        <v>470</v>
      </c>
      <c r="F225" s="156" t="s">
        <v>471</v>
      </c>
      <c r="I225" s="148"/>
      <c r="J225" s="157">
        <f>BK225</f>
        <v>0</v>
      </c>
      <c r="L225" s="145"/>
      <c r="M225" s="150"/>
      <c r="N225" s="151"/>
      <c r="O225" s="151"/>
      <c r="P225" s="152">
        <f>SUM(P226:P270)</f>
        <v>0</v>
      </c>
      <c r="Q225" s="151"/>
      <c r="R225" s="152">
        <f>SUM(R226:R270)</f>
        <v>1.4701181342540004</v>
      </c>
      <c r="S225" s="151"/>
      <c r="T225" s="153">
        <f>SUM(T226:T270)</f>
        <v>431.62895399999996</v>
      </c>
      <c r="AR225" s="146" t="s">
        <v>82</v>
      </c>
      <c r="AT225" s="154" t="s">
        <v>73</v>
      </c>
      <c r="AU225" s="154" t="s">
        <v>82</v>
      </c>
      <c r="AY225" s="146" t="s">
        <v>163</v>
      </c>
      <c r="BK225" s="155">
        <f>SUM(BK226:BK270)</f>
        <v>0</v>
      </c>
    </row>
    <row r="226" spans="1:65" s="2" customFormat="1" ht="21.75" customHeight="1">
      <c r="A226" s="29"/>
      <c r="B226" s="158"/>
      <c r="C226" s="159" t="s">
        <v>472</v>
      </c>
      <c r="D226" s="159" t="s">
        <v>166</v>
      </c>
      <c r="E226" s="160" t="s">
        <v>473</v>
      </c>
      <c r="F226" s="161" t="s">
        <v>474</v>
      </c>
      <c r="G226" s="162" t="s">
        <v>475</v>
      </c>
      <c r="H226" s="163">
        <v>1</v>
      </c>
      <c r="I226" s="164"/>
      <c r="J226" s="165">
        <f t="shared" ref="J226:J270" si="30">ROUND(I226*H226,2)</f>
        <v>0</v>
      </c>
      <c r="K226" s="166"/>
      <c r="L226" s="30"/>
      <c r="M226" s="167" t="s">
        <v>1</v>
      </c>
      <c r="N226" s="168" t="s">
        <v>39</v>
      </c>
      <c r="O226" s="55"/>
      <c r="P226" s="169">
        <f t="shared" ref="P226:P270" si="31">O226*H226</f>
        <v>0</v>
      </c>
      <c r="Q226" s="169">
        <v>8.0000000000000007E-5</v>
      </c>
      <c r="R226" s="169">
        <f t="shared" ref="R226:R270" si="32">Q226*H226</f>
        <v>8.0000000000000007E-5</v>
      </c>
      <c r="S226" s="169">
        <v>0</v>
      </c>
      <c r="T226" s="170">
        <f t="shared" ref="T226:T270" si="33">S226*H226</f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71" t="s">
        <v>170</v>
      </c>
      <c r="AT226" s="171" t="s">
        <v>166</v>
      </c>
      <c r="AU226" s="171" t="s">
        <v>84</v>
      </c>
      <c r="AY226" s="14" t="s">
        <v>163</v>
      </c>
      <c r="BE226" s="172">
        <f t="shared" ref="BE226:BE270" si="34">IF(N226="základní",J226,0)</f>
        <v>0</v>
      </c>
      <c r="BF226" s="172">
        <f t="shared" ref="BF226:BF270" si="35">IF(N226="snížená",J226,0)</f>
        <v>0</v>
      </c>
      <c r="BG226" s="172">
        <f t="shared" ref="BG226:BG270" si="36">IF(N226="zákl. přenesená",J226,0)</f>
        <v>0</v>
      </c>
      <c r="BH226" s="172">
        <f t="shared" ref="BH226:BH270" si="37">IF(N226="sníž. přenesená",J226,0)</f>
        <v>0</v>
      </c>
      <c r="BI226" s="172">
        <f t="shared" ref="BI226:BI270" si="38">IF(N226="nulová",J226,0)</f>
        <v>0</v>
      </c>
      <c r="BJ226" s="14" t="s">
        <v>82</v>
      </c>
      <c r="BK226" s="172">
        <f t="shared" ref="BK226:BK270" si="39">ROUND(I226*H226,2)</f>
        <v>0</v>
      </c>
      <c r="BL226" s="14" t="s">
        <v>170</v>
      </c>
      <c r="BM226" s="171" t="s">
        <v>476</v>
      </c>
    </row>
    <row r="227" spans="1:65" s="2" customFormat="1" ht="21.75" customHeight="1">
      <c r="A227" s="29"/>
      <c r="B227" s="158"/>
      <c r="C227" s="159" t="s">
        <v>477</v>
      </c>
      <c r="D227" s="159" t="s">
        <v>166</v>
      </c>
      <c r="E227" s="160" t="s">
        <v>478</v>
      </c>
      <c r="F227" s="161" t="s">
        <v>479</v>
      </c>
      <c r="G227" s="162" t="s">
        <v>169</v>
      </c>
      <c r="H227" s="163">
        <v>578.55999999999995</v>
      </c>
      <c r="I227" s="164"/>
      <c r="J227" s="165">
        <f t="shared" si="30"/>
        <v>0</v>
      </c>
      <c r="K227" s="166"/>
      <c r="L227" s="30"/>
      <c r="M227" s="167" t="s">
        <v>1</v>
      </c>
      <c r="N227" s="168" t="s">
        <v>39</v>
      </c>
      <c r="O227" s="55"/>
      <c r="P227" s="169">
        <f t="shared" si="31"/>
        <v>0</v>
      </c>
      <c r="Q227" s="169">
        <v>0</v>
      </c>
      <c r="R227" s="169">
        <f t="shared" si="32"/>
        <v>0</v>
      </c>
      <c r="S227" s="169">
        <v>0</v>
      </c>
      <c r="T227" s="170">
        <f t="shared" si="3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71" t="s">
        <v>170</v>
      </c>
      <c r="AT227" s="171" t="s">
        <v>166</v>
      </c>
      <c r="AU227" s="171" t="s">
        <v>84</v>
      </c>
      <c r="AY227" s="14" t="s">
        <v>163</v>
      </c>
      <c r="BE227" s="172">
        <f t="shared" si="34"/>
        <v>0</v>
      </c>
      <c r="BF227" s="172">
        <f t="shared" si="35"/>
        <v>0</v>
      </c>
      <c r="BG227" s="172">
        <f t="shared" si="36"/>
        <v>0</v>
      </c>
      <c r="BH227" s="172">
        <f t="shared" si="37"/>
        <v>0</v>
      </c>
      <c r="BI227" s="172">
        <f t="shared" si="38"/>
        <v>0</v>
      </c>
      <c r="BJ227" s="14" t="s">
        <v>82</v>
      </c>
      <c r="BK227" s="172">
        <f t="shared" si="39"/>
        <v>0</v>
      </c>
      <c r="BL227" s="14" t="s">
        <v>170</v>
      </c>
      <c r="BM227" s="171" t="s">
        <v>480</v>
      </c>
    </row>
    <row r="228" spans="1:65" s="2" customFormat="1" ht="21.75" customHeight="1">
      <c r="A228" s="29"/>
      <c r="B228" s="158"/>
      <c r="C228" s="159" t="s">
        <v>481</v>
      </c>
      <c r="D228" s="159" t="s">
        <v>166</v>
      </c>
      <c r="E228" s="160" t="s">
        <v>482</v>
      </c>
      <c r="F228" s="161" t="s">
        <v>483</v>
      </c>
      <c r="G228" s="162" t="s">
        <v>169</v>
      </c>
      <c r="H228" s="163">
        <v>8678.4</v>
      </c>
      <c r="I228" s="164"/>
      <c r="J228" s="165">
        <f t="shared" si="30"/>
        <v>0</v>
      </c>
      <c r="K228" s="166"/>
      <c r="L228" s="30"/>
      <c r="M228" s="167" t="s">
        <v>1</v>
      </c>
      <c r="N228" s="168" t="s">
        <v>39</v>
      </c>
      <c r="O228" s="55"/>
      <c r="P228" s="169">
        <f t="shared" si="31"/>
        <v>0</v>
      </c>
      <c r="Q228" s="169">
        <v>0</v>
      </c>
      <c r="R228" s="169">
        <f t="shared" si="32"/>
        <v>0</v>
      </c>
      <c r="S228" s="169">
        <v>0</v>
      </c>
      <c r="T228" s="170">
        <f t="shared" si="3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71" t="s">
        <v>170</v>
      </c>
      <c r="AT228" s="171" t="s">
        <v>166</v>
      </c>
      <c r="AU228" s="171" t="s">
        <v>84</v>
      </c>
      <c r="AY228" s="14" t="s">
        <v>163</v>
      </c>
      <c r="BE228" s="172">
        <f t="shared" si="34"/>
        <v>0</v>
      </c>
      <c r="BF228" s="172">
        <f t="shared" si="35"/>
        <v>0</v>
      </c>
      <c r="BG228" s="172">
        <f t="shared" si="36"/>
        <v>0</v>
      </c>
      <c r="BH228" s="172">
        <f t="shared" si="37"/>
        <v>0</v>
      </c>
      <c r="BI228" s="172">
        <f t="shared" si="38"/>
        <v>0</v>
      </c>
      <c r="BJ228" s="14" t="s">
        <v>82</v>
      </c>
      <c r="BK228" s="172">
        <f t="shared" si="39"/>
        <v>0</v>
      </c>
      <c r="BL228" s="14" t="s">
        <v>170</v>
      </c>
      <c r="BM228" s="171" t="s">
        <v>484</v>
      </c>
    </row>
    <row r="229" spans="1:65" s="2" customFormat="1" ht="21.75" customHeight="1">
      <c r="A229" s="29"/>
      <c r="B229" s="158"/>
      <c r="C229" s="159" t="s">
        <v>485</v>
      </c>
      <c r="D229" s="159" t="s">
        <v>166</v>
      </c>
      <c r="E229" s="160" t="s">
        <v>486</v>
      </c>
      <c r="F229" s="161" t="s">
        <v>487</v>
      </c>
      <c r="G229" s="162" t="s">
        <v>169</v>
      </c>
      <c r="H229" s="163">
        <v>578.55999999999995</v>
      </c>
      <c r="I229" s="164"/>
      <c r="J229" s="165">
        <f t="shared" si="30"/>
        <v>0</v>
      </c>
      <c r="K229" s="166"/>
      <c r="L229" s="30"/>
      <c r="M229" s="167" t="s">
        <v>1</v>
      </c>
      <c r="N229" s="168" t="s">
        <v>39</v>
      </c>
      <c r="O229" s="55"/>
      <c r="P229" s="169">
        <f t="shared" si="31"/>
        <v>0</v>
      </c>
      <c r="Q229" s="169">
        <v>0</v>
      </c>
      <c r="R229" s="169">
        <f t="shared" si="32"/>
        <v>0</v>
      </c>
      <c r="S229" s="169">
        <v>0</v>
      </c>
      <c r="T229" s="170">
        <f t="shared" si="33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71" t="s">
        <v>170</v>
      </c>
      <c r="AT229" s="171" t="s">
        <v>166</v>
      </c>
      <c r="AU229" s="171" t="s">
        <v>84</v>
      </c>
      <c r="AY229" s="14" t="s">
        <v>163</v>
      </c>
      <c r="BE229" s="172">
        <f t="shared" si="34"/>
        <v>0</v>
      </c>
      <c r="BF229" s="172">
        <f t="shared" si="35"/>
        <v>0</v>
      </c>
      <c r="BG229" s="172">
        <f t="shared" si="36"/>
        <v>0</v>
      </c>
      <c r="BH229" s="172">
        <f t="shared" si="37"/>
        <v>0</v>
      </c>
      <c r="BI229" s="172">
        <f t="shared" si="38"/>
        <v>0</v>
      </c>
      <c r="BJ229" s="14" t="s">
        <v>82</v>
      </c>
      <c r="BK229" s="172">
        <f t="shared" si="39"/>
        <v>0</v>
      </c>
      <c r="BL229" s="14" t="s">
        <v>170</v>
      </c>
      <c r="BM229" s="171" t="s">
        <v>488</v>
      </c>
    </row>
    <row r="230" spans="1:65" s="2" customFormat="1" ht="21.75" customHeight="1">
      <c r="A230" s="29"/>
      <c r="B230" s="158"/>
      <c r="C230" s="159" t="s">
        <v>489</v>
      </c>
      <c r="D230" s="159" t="s">
        <v>166</v>
      </c>
      <c r="E230" s="160" t="s">
        <v>490</v>
      </c>
      <c r="F230" s="161" t="s">
        <v>491</v>
      </c>
      <c r="G230" s="162" t="s">
        <v>169</v>
      </c>
      <c r="H230" s="163">
        <v>845.16099999999994</v>
      </c>
      <c r="I230" s="164"/>
      <c r="J230" s="165">
        <f t="shared" si="30"/>
        <v>0</v>
      </c>
      <c r="K230" s="166"/>
      <c r="L230" s="30"/>
      <c r="M230" s="167" t="s">
        <v>1</v>
      </c>
      <c r="N230" s="168" t="s">
        <v>39</v>
      </c>
      <c r="O230" s="55"/>
      <c r="P230" s="169">
        <f t="shared" si="31"/>
        <v>0</v>
      </c>
      <c r="Q230" s="169">
        <v>2.1000000000000001E-4</v>
      </c>
      <c r="R230" s="169">
        <f t="shared" si="32"/>
        <v>0.17748380999999999</v>
      </c>
      <c r="S230" s="169">
        <v>0</v>
      </c>
      <c r="T230" s="170">
        <f t="shared" si="3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71" t="s">
        <v>170</v>
      </c>
      <c r="AT230" s="171" t="s">
        <v>166</v>
      </c>
      <c r="AU230" s="171" t="s">
        <v>84</v>
      </c>
      <c r="AY230" s="14" t="s">
        <v>163</v>
      </c>
      <c r="BE230" s="172">
        <f t="shared" si="34"/>
        <v>0</v>
      </c>
      <c r="BF230" s="172">
        <f t="shared" si="35"/>
        <v>0</v>
      </c>
      <c r="BG230" s="172">
        <f t="shared" si="36"/>
        <v>0</v>
      </c>
      <c r="BH230" s="172">
        <f t="shared" si="37"/>
        <v>0</v>
      </c>
      <c r="BI230" s="172">
        <f t="shared" si="38"/>
        <v>0</v>
      </c>
      <c r="BJ230" s="14" t="s">
        <v>82</v>
      </c>
      <c r="BK230" s="172">
        <f t="shared" si="39"/>
        <v>0</v>
      </c>
      <c r="BL230" s="14" t="s">
        <v>170</v>
      </c>
      <c r="BM230" s="171" t="s">
        <v>492</v>
      </c>
    </row>
    <row r="231" spans="1:65" s="2" customFormat="1" ht="21.75" customHeight="1">
      <c r="A231" s="29"/>
      <c r="B231" s="158"/>
      <c r="C231" s="159" t="s">
        <v>493</v>
      </c>
      <c r="D231" s="159" t="s">
        <v>166</v>
      </c>
      <c r="E231" s="160" t="s">
        <v>494</v>
      </c>
      <c r="F231" s="161" t="s">
        <v>495</v>
      </c>
      <c r="G231" s="162" t="s">
        <v>169</v>
      </c>
      <c r="H231" s="163">
        <v>845.16099999999994</v>
      </c>
      <c r="I231" s="164"/>
      <c r="J231" s="165">
        <f t="shared" si="30"/>
        <v>0</v>
      </c>
      <c r="K231" s="166"/>
      <c r="L231" s="30"/>
      <c r="M231" s="167" t="s">
        <v>1</v>
      </c>
      <c r="N231" s="168" t="s">
        <v>39</v>
      </c>
      <c r="O231" s="55"/>
      <c r="P231" s="169">
        <f t="shared" si="31"/>
        <v>0</v>
      </c>
      <c r="Q231" s="169">
        <v>3.9499999999999998E-5</v>
      </c>
      <c r="R231" s="169">
        <f t="shared" si="32"/>
        <v>3.3383859499999995E-2</v>
      </c>
      <c r="S231" s="169">
        <v>0</v>
      </c>
      <c r="T231" s="170">
        <f t="shared" si="3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71" t="s">
        <v>170</v>
      </c>
      <c r="AT231" s="171" t="s">
        <v>166</v>
      </c>
      <c r="AU231" s="171" t="s">
        <v>84</v>
      </c>
      <c r="AY231" s="14" t="s">
        <v>163</v>
      </c>
      <c r="BE231" s="172">
        <f t="shared" si="34"/>
        <v>0</v>
      </c>
      <c r="BF231" s="172">
        <f t="shared" si="35"/>
        <v>0</v>
      </c>
      <c r="BG231" s="172">
        <f t="shared" si="36"/>
        <v>0</v>
      </c>
      <c r="BH231" s="172">
        <f t="shared" si="37"/>
        <v>0</v>
      </c>
      <c r="BI231" s="172">
        <f t="shared" si="38"/>
        <v>0</v>
      </c>
      <c r="BJ231" s="14" t="s">
        <v>82</v>
      </c>
      <c r="BK231" s="172">
        <f t="shared" si="39"/>
        <v>0</v>
      </c>
      <c r="BL231" s="14" t="s">
        <v>170</v>
      </c>
      <c r="BM231" s="171" t="s">
        <v>496</v>
      </c>
    </row>
    <row r="232" spans="1:65" s="2" customFormat="1" ht="16.5" customHeight="1">
      <c r="A232" s="29"/>
      <c r="B232" s="158"/>
      <c r="C232" s="159" t="s">
        <v>497</v>
      </c>
      <c r="D232" s="159" t="s">
        <v>166</v>
      </c>
      <c r="E232" s="160" t="s">
        <v>498</v>
      </c>
      <c r="F232" s="161" t="s">
        <v>499</v>
      </c>
      <c r="G232" s="162" t="s">
        <v>475</v>
      </c>
      <c r="H232" s="163">
        <v>1</v>
      </c>
      <c r="I232" s="164"/>
      <c r="J232" s="165">
        <f t="shared" si="30"/>
        <v>0</v>
      </c>
      <c r="K232" s="166"/>
      <c r="L232" s="30"/>
      <c r="M232" s="167" t="s">
        <v>1</v>
      </c>
      <c r="N232" s="168" t="s">
        <v>39</v>
      </c>
      <c r="O232" s="55"/>
      <c r="P232" s="169">
        <f t="shared" si="31"/>
        <v>0</v>
      </c>
      <c r="Q232" s="169">
        <v>0</v>
      </c>
      <c r="R232" s="169">
        <f t="shared" si="32"/>
        <v>0</v>
      </c>
      <c r="S232" s="169">
        <v>0</v>
      </c>
      <c r="T232" s="170">
        <f t="shared" si="3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71" t="s">
        <v>170</v>
      </c>
      <c r="AT232" s="171" t="s">
        <v>166</v>
      </c>
      <c r="AU232" s="171" t="s">
        <v>84</v>
      </c>
      <c r="AY232" s="14" t="s">
        <v>163</v>
      </c>
      <c r="BE232" s="172">
        <f t="shared" si="34"/>
        <v>0</v>
      </c>
      <c r="BF232" s="172">
        <f t="shared" si="35"/>
        <v>0</v>
      </c>
      <c r="BG232" s="172">
        <f t="shared" si="36"/>
        <v>0</v>
      </c>
      <c r="BH232" s="172">
        <f t="shared" si="37"/>
        <v>0</v>
      </c>
      <c r="BI232" s="172">
        <f t="shared" si="38"/>
        <v>0</v>
      </c>
      <c r="BJ232" s="14" t="s">
        <v>82</v>
      </c>
      <c r="BK232" s="172">
        <f t="shared" si="39"/>
        <v>0</v>
      </c>
      <c r="BL232" s="14" t="s">
        <v>170</v>
      </c>
      <c r="BM232" s="171" t="s">
        <v>500</v>
      </c>
    </row>
    <row r="233" spans="1:65" s="2" customFormat="1" ht="16.5" customHeight="1">
      <c r="A233" s="29"/>
      <c r="B233" s="158"/>
      <c r="C233" s="159" t="s">
        <v>501</v>
      </c>
      <c r="D233" s="159" t="s">
        <v>166</v>
      </c>
      <c r="E233" s="160" t="s">
        <v>502</v>
      </c>
      <c r="F233" s="161" t="s">
        <v>503</v>
      </c>
      <c r="G233" s="162" t="s">
        <v>169</v>
      </c>
      <c r="H233" s="163">
        <v>578.55399999999997</v>
      </c>
      <c r="I233" s="164"/>
      <c r="J233" s="165">
        <f t="shared" si="30"/>
        <v>0</v>
      </c>
      <c r="K233" s="166"/>
      <c r="L233" s="30"/>
      <c r="M233" s="167" t="s">
        <v>1</v>
      </c>
      <c r="N233" s="168" t="s">
        <v>39</v>
      </c>
      <c r="O233" s="55"/>
      <c r="P233" s="169">
        <f t="shared" si="31"/>
        <v>0</v>
      </c>
      <c r="Q233" s="169">
        <v>0</v>
      </c>
      <c r="R233" s="169">
        <f t="shared" si="32"/>
        <v>0</v>
      </c>
      <c r="S233" s="169">
        <v>0.26100000000000001</v>
      </c>
      <c r="T233" s="170">
        <f t="shared" si="33"/>
        <v>151.00259399999999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71" t="s">
        <v>170</v>
      </c>
      <c r="AT233" s="171" t="s">
        <v>166</v>
      </c>
      <c r="AU233" s="171" t="s">
        <v>84</v>
      </c>
      <c r="AY233" s="14" t="s">
        <v>163</v>
      </c>
      <c r="BE233" s="172">
        <f t="shared" si="34"/>
        <v>0</v>
      </c>
      <c r="BF233" s="172">
        <f t="shared" si="35"/>
        <v>0</v>
      </c>
      <c r="BG233" s="172">
        <f t="shared" si="36"/>
        <v>0</v>
      </c>
      <c r="BH233" s="172">
        <f t="shared" si="37"/>
        <v>0</v>
      </c>
      <c r="BI233" s="172">
        <f t="shared" si="38"/>
        <v>0</v>
      </c>
      <c r="BJ233" s="14" t="s">
        <v>82</v>
      </c>
      <c r="BK233" s="172">
        <f t="shared" si="39"/>
        <v>0</v>
      </c>
      <c r="BL233" s="14" t="s">
        <v>170</v>
      </c>
      <c r="BM233" s="171" t="s">
        <v>504</v>
      </c>
    </row>
    <row r="234" spans="1:65" s="2" customFormat="1" ht="21.75" customHeight="1">
      <c r="A234" s="29"/>
      <c r="B234" s="158"/>
      <c r="C234" s="159" t="s">
        <v>505</v>
      </c>
      <c r="D234" s="159" t="s">
        <v>166</v>
      </c>
      <c r="E234" s="160" t="s">
        <v>506</v>
      </c>
      <c r="F234" s="161" t="s">
        <v>507</v>
      </c>
      <c r="G234" s="162" t="s">
        <v>179</v>
      </c>
      <c r="H234" s="163">
        <v>15.958</v>
      </c>
      <c r="I234" s="164"/>
      <c r="J234" s="165">
        <f t="shared" si="30"/>
        <v>0</v>
      </c>
      <c r="K234" s="166"/>
      <c r="L234" s="30"/>
      <c r="M234" s="167" t="s">
        <v>1</v>
      </c>
      <c r="N234" s="168" t="s">
        <v>39</v>
      </c>
      <c r="O234" s="55"/>
      <c r="P234" s="169">
        <f t="shared" si="31"/>
        <v>0</v>
      </c>
      <c r="Q234" s="169">
        <v>0</v>
      </c>
      <c r="R234" s="169">
        <f t="shared" si="32"/>
        <v>0</v>
      </c>
      <c r="S234" s="169">
        <v>1.8</v>
      </c>
      <c r="T234" s="170">
        <f t="shared" si="33"/>
        <v>28.724399999999999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71" t="s">
        <v>170</v>
      </c>
      <c r="AT234" s="171" t="s">
        <v>166</v>
      </c>
      <c r="AU234" s="171" t="s">
        <v>84</v>
      </c>
      <c r="AY234" s="14" t="s">
        <v>163</v>
      </c>
      <c r="BE234" s="172">
        <f t="shared" si="34"/>
        <v>0</v>
      </c>
      <c r="BF234" s="172">
        <f t="shared" si="35"/>
        <v>0</v>
      </c>
      <c r="BG234" s="172">
        <f t="shared" si="36"/>
        <v>0</v>
      </c>
      <c r="BH234" s="172">
        <f t="shared" si="37"/>
        <v>0</v>
      </c>
      <c r="BI234" s="172">
        <f t="shared" si="38"/>
        <v>0</v>
      </c>
      <c r="BJ234" s="14" t="s">
        <v>82</v>
      </c>
      <c r="BK234" s="172">
        <f t="shared" si="39"/>
        <v>0</v>
      </c>
      <c r="BL234" s="14" t="s">
        <v>170</v>
      </c>
      <c r="BM234" s="171" t="s">
        <v>508</v>
      </c>
    </row>
    <row r="235" spans="1:65" s="2" customFormat="1" ht="33" customHeight="1">
      <c r="A235" s="29"/>
      <c r="B235" s="158"/>
      <c r="C235" s="159" t="s">
        <v>210</v>
      </c>
      <c r="D235" s="159" t="s">
        <v>166</v>
      </c>
      <c r="E235" s="160" t="s">
        <v>509</v>
      </c>
      <c r="F235" s="161" t="s">
        <v>510</v>
      </c>
      <c r="G235" s="162" t="s">
        <v>179</v>
      </c>
      <c r="H235" s="163">
        <v>35.325000000000003</v>
      </c>
      <c r="I235" s="164"/>
      <c r="J235" s="165">
        <f t="shared" si="30"/>
        <v>0</v>
      </c>
      <c r="K235" s="166"/>
      <c r="L235" s="30"/>
      <c r="M235" s="167" t="s">
        <v>1</v>
      </c>
      <c r="N235" s="168" t="s">
        <v>39</v>
      </c>
      <c r="O235" s="55"/>
      <c r="P235" s="169">
        <f t="shared" si="31"/>
        <v>0</v>
      </c>
      <c r="Q235" s="169">
        <v>0</v>
      </c>
      <c r="R235" s="169">
        <f t="shared" si="32"/>
        <v>0</v>
      </c>
      <c r="S235" s="169">
        <v>2.2000000000000002</v>
      </c>
      <c r="T235" s="170">
        <f t="shared" si="33"/>
        <v>77.715000000000018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71" t="s">
        <v>170</v>
      </c>
      <c r="AT235" s="171" t="s">
        <v>166</v>
      </c>
      <c r="AU235" s="171" t="s">
        <v>84</v>
      </c>
      <c r="AY235" s="14" t="s">
        <v>163</v>
      </c>
      <c r="BE235" s="172">
        <f t="shared" si="34"/>
        <v>0</v>
      </c>
      <c r="BF235" s="172">
        <f t="shared" si="35"/>
        <v>0</v>
      </c>
      <c r="BG235" s="172">
        <f t="shared" si="36"/>
        <v>0</v>
      </c>
      <c r="BH235" s="172">
        <f t="shared" si="37"/>
        <v>0</v>
      </c>
      <c r="BI235" s="172">
        <f t="shared" si="38"/>
        <v>0</v>
      </c>
      <c r="BJ235" s="14" t="s">
        <v>82</v>
      </c>
      <c r="BK235" s="172">
        <f t="shared" si="39"/>
        <v>0</v>
      </c>
      <c r="BL235" s="14" t="s">
        <v>170</v>
      </c>
      <c r="BM235" s="171" t="s">
        <v>511</v>
      </c>
    </row>
    <row r="236" spans="1:65" s="2" customFormat="1" ht="16.5" customHeight="1">
      <c r="A236" s="29"/>
      <c r="B236" s="158"/>
      <c r="C236" s="159" t="s">
        <v>512</v>
      </c>
      <c r="D236" s="159" t="s">
        <v>166</v>
      </c>
      <c r="E236" s="160" t="s">
        <v>513</v>
      </c>
      <c r="F236" s="161" t="s">
        <v>514</v>
      </c>
      <c r="G236" s="162" t="s">
        <v>169</v>
      </c>
      <c r="H236" s="163">
        <v>739.25699999999995</v>
      </c>
      <c r="I236" s="164"/>
      <c r="J236" s="165">
        <f t="shared" si="30"/>
        <v>0</v>
      </c>
      <c r="K236" s="166"/>
      <c r="L236" s="30"/>
      <c r="M236" s="167" t="s">
        <v>1</v>
      </c>
      <c r="N236" s="168" t="s">
        <v>39</v>
      </c>
      <c r="O236" s="55"/>
      <c r="P236" s="169">
        <f t="shared" si="31"/>
        <v>0</v>
      </c>
      <c r="Q236" s="169">
        <v>3.472E-6</v>
      </c>
      <c r="R236" s="169">
        <f t="shared" si="32"/>
        <v>2.566700304E-3</v>
      </c>
      <c r="S236" s="169">
        <v>0</v>
      </c>
      <c r="T236" s="170">
        <f t="shared" si="33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71" t="s">
        <v>170</v>
      </c>
      <c r="AT236" s="171" t="s">
        <v>166</v>
      </c>
      <c r="AU236" s="171" t="s">
        <v>84</v>
      </c>
      <c r="AY236" s="14" t="s">
        <v>163</v>
      </c>
      <c r="BE236" s="172">
        <f t="shared" si="34"/>
        <v>0</v>
      </c>
      <c r="BF236" s="172">
        <f t="shared" si="35"/>
        <v>0</v>
      </c>
      <c r="BG236" s="172">
        <f t="shared" si="36"/>
        <v>0</v>
      </c>
      <c r="BH236" s="172">
        <f t="shared" si="37"/>
        <v>0</v>
      </c>
      <c r="BI236" s="172">
        <f t="shared" si="38"/>
        <v>0</v>
      </c>
      <c r="BJ236" s="14" t="s">
        <v>82</v>
      </c>
      <c r="BK236" s="172">
        <f t="shared" si="39"/>
        <v>0</v>
      </c>
      <c r="BL236" s="14" t="s">
        <v>170</v>
      </c>
      <c r="BM236" s="171" t="s">
        <v>515</v>
      </c>
    </row>
    <row r="237" spans="1:65" s="2" customFormat="1" ht="21.75" customHeight="1">
      <c r="A237" s="29"/>
      <c r="B237" s="158"/>
      <c r="C237" s="159" t="s">
        <v>516</v>
      </c>
      <c r="D237" s="159" t="s">
        <v>166</v>
      </c>
      <c r="E237" s="160" t="s">
        <v>517</v>
      </c>
      <c r="F237" s="161" t="s">
        <v>518</v>
      </c>
      <c r="G237" s="162" t="s">
        <v>169</v>
      </c>
      <c r="H237" s="163">
        <v>137.77000000000001</v>
      </c>
      <c r="I237" s="164"/>
      <c r="J237" s="165">
        <f t="shared" si="30"/>
        <v>0</v>
      </c>
      <c r="K237" s="166"/>
      <c r="L237" s="30"/>
      <c r="M237" s="167" t="s">
        <v>1</v>
      </c>
      <c r="N237" s="168" t="s">
        <v>39</v>
      </c>
      <c r="O237" s="55"/>
      <c r="P237" s="169">
        <f t="shared" si="31"/>
        <v>0</v>
      </c>
      <c r="Q237" s="169">
        <v>0</v>
      </c>
      <c r="R237" s="169">
        <f t="shared" si="32"/>
        <v>0</v>
      </c>
      <c r="S237" s="169">
        <v>5.3999999999999999E-2</v>
      </c>
      <c r="T237" s="170">
        <f t="shared" si="33"/>
        <v>7.4395800000000003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71" t="s">
        <v>170</v>
      </c>
      <c r="AT237" s="171" t="s">
        <v>166</v>
      </c>
      <c r="AU237" s="171" t="s">
        <v>84</v>
      </c>
      <c r="AY237" s="14" t="s">
        <v>163</v>
      </c>
      <c r="BE237" s="172">
        <f t="shared" si="34"/>
        <v>0</v>
      </c>
      <c r="BF237" s="172">
        <f t="shared" si="35"/>
        <v>0</v>
      </c>
      <c r="BG237" s="172">
        <f t="shared" si="36"/>
        <v>0</v>
      </c>
      <c r="BH237" s="172">
        <f t="shared" si="37"/>
        <v>0</v>
      </c>
      <c r="BI237" s="172">
        <f t="shared" si="38"/>
        <v>0</v>
      </c>
      <c r="BJ237" s="14" t="s">
        <v>82</v>
      </c>
      <c r="BK237" s="172">
        <f t="shared" si="39"/>
        <v>0</v>
      </c>
      <c r="BL237" s="14" t="s">
        <v>170</v>
      </c>
      <c r="BM237" s="171" t="s">
        <v>519</v>
      </c>
    </row>
    <row r="238" spans="1:65" s="2" customFormat="1" ht="16.5" customHeight="1">
      <c r="A238" s="29"/>
      <c r="B238" s="158"/>
      <c r="C238" s="159" t="s">
        <v>520</v>
      </c>
      <c r="D238" s="159" t="s">
        <v>166</v>
      </c>
      <c r="E238" s="160" t="s">
        <v>521</v>
      </c>
      <c r="F238" s="161" t="s">
        <v>522</v>
      </c>
      <c r="G238" s="162" t="s">
        <v>169</v>
      </c>
      <c r="H238" s="163">
        <v>101.7</v>
      </c>
      <c r="I238" s="164"/>
      <c r="J238" s="165">
        <f t="shared" si="30"/>
        <v>0</v>
      </c>
      <c r="K238" s="166"/>
      <c r="L238" s="30"/>
      <c r="M238" s="167" t="s">
        <v>1</v>
      </c>
      <c r="N238" s="168" t="s">
        <v>39</v>
      </c>
      <c r="O238" s="55"/>
      <c r="P238" s="169">
        <f t="shared" si="31"/>
        <v>0</v>
      </c>
      <c r="Q238" s="169">
        <v>0</v>
      </c>
      <c r="R238" s="169">
        <f t="shared" si="32"/>
        <v>0</v>
      </c>
      <c r="S238" s="169">
        <v>7.5999999999999998E-2</v>
      </c>
      <c r="T238" s="170">
        <f t="shared" si="33"/>
        <v>7.7291999999999996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71" t="s">
        <v>170</v>
      </c>
      <c r="AT238" s="171" t="s">
        <v>166</v>
      </c>
      <c r="AU238" s="171" t="s">
        <v>84</v>
      </c>
      <c r="AY238" s="14" t="s">
        <v>163</v>
      </c>
      <c r="BE238" s="172">
        <f t="shared" si="34"/>
        <v>0</v>
      </c>
      <c r="BF238" s="172">
        <f t="shared" si="35"/>
        <v>0</v>
      </c>
      <c r="BG238" s="172">
        <f t="shared" si="36"/>
        <v>0</v>
      </c>
      <c r="BH238" s="172">
        <f t="shared" si="37"/>
        <v>0</v>
      </c>
      <c r="BI238" s="172">
        <f t="shared" si="38"/>
        <v>0</v>
      </c>
      <c r="BJ238" s="14" t="s">
        <v>82</v>
      </c>
      <c r="BK238" s="172">
        <f t="shared" si="39"/>
        <v>0</v>
      </c>
      <c r="BL238" s="14" t="s">
        <v>170</v>
      </c>
      <c r="BM238" s="171" t="s">
        <v>523</v>
      </c>
    </row>
    <row r="239" spans="1:65" s="2" customFormat="1" ht="21.75" customHeight="1">
      <c r="A239" s="29"/>
      <c r="B239" s="158"/>
      <c r="C239" s="159" t="s">
        <v>524</v>
      </c>
      <c r="D239" s="159" t="s">
        <v>166</v>
      </c>
      <c r="E239" s="160" t="s">
        <v>525</v>
      </c>
      <c r="F239" s="161" t="s">
        <v>526</v>
      </c>
      <c r="G239" s="162" t="s">
        <v>246</v>
      </c>
      <c r="H239" s="163">
        <v>5</v>
      </c>
      <c r="I239" s="164"/>
      <c r="J239" s="165">
        <f t="shared" si="30"/>
        <v>0</v>
      </c>
      <c r="K239" s="166"/>
      <c r="L239" s="30"/>
      <c r="M239" s="167" t="s">
        <v>1</v>
      </c>
      <c r="N239" s="168" t="s">
        <v>39</v>
      </c>
      <c r="O239" s="55"/>
      <c r="P239" s="169">
        <f t="shared" si="31"/>
        <v>0</v>
      </c>
      <c r="Q239" s="169">
        <v>0</v>
      </c>
      <c r="R239" s="169">
        <f t="shared" si="32"/>
        <v>0</v>
      </c>
      <c r="S239" s="169">
        <v>2E-3</v>
      </c>
      <c r="T239" s="170">
        <f t="shared" si="33"/>
        <v>0.01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71" t="s">
        <v>170</v>
      </c>
      <c r="AT239" s="171" t="s">
        <v>166</v>
      </c>
      <c r="AU239" s="171" t="s">
        <v>84</v>
      </c>
      <c r="AY239" s="14" t="s">
        <v>163</v>
      </c>
      <c r="BE239" s="172">
        <f t="shared" si="34"/>
        <v>0</v>
      </c>
      <c r="BF239" s="172">
        <f t="shared" si="35"/>
        <v>0</v>
      </c>
      <c r="BG239" s="172">
        <f t="shared" si="36"/>
        <v>0</v>
      </c>
      <c r="BH239" s="172">
        <f t="shared" si="37"/>
        <v>0</v>
      </c>
      <c r="BI239" s="172">
        <f t="shared" si="38"/>
        <v>0</v>
      </c>
      <c r="BJ239" s="14" t="s">
        <v>82</v>
      </c>
      <c r="BK239" s="172">
        <f t="shared" si="39"/>
        <v>0</v>
      </c>
      <c r="BL239" s="14" t="s">
        <v>170</v>
      </c>
      <c r="BM239" s="171" t="s">
        <v>527</v>
      </c>
    </row>
    <row r="240" spans="1:65" s="2" customFormat="1" ht="21.75" customHeight="1">
      <c r="A240" s="29"/>
      <c r="B240" s="158"/>
      <c r="C240" s="159" t="s">
        <v>528</v>
      </c>
      <c r="D240" s="159" t="s">
        <v>166</v>
      </c>
      <c r="E240" s="160" t="s">
        <v>529</v>
      </c>
      <c r="F240" s="161" t="s">
        <v>530</v>
      </c>
      <c r="G240" s="162" t="s">
        <v>246</v>
      </c>
      <c r="H240" s="163">
        <v>9</v>
      </c>
      <c r="I240" s="164"/>
      <c r="J240" s="165">
        <f t="shared" si="30"/>
        <v>0</v>
      </c>
      <c r="K240" s="166"/>
      <c r="L240" s="30"/>
      <c r="M240" s="167" t="s">
        <v>1</v>
      </c>
      <c r="N240" s="168" t="s">
        <v>39</v>
      </c>
      <c r="O240" s="55"/>
      <c r="P240" s="169">
        <f t="shared" si="31"/>
        <v>0</v>
      </c>
      <c r="Q240" s="169">
        <v>0</v>
      </c>
      <c r="R240" s="169">
        <f t="shared" si="32"/>
        <v>0</v>
      </c>
      <c r="S240" s="169">
        <v>3.0000000000000001E-3</v>
      </c>
      <c r="T240" s="170">
        <f t="shared" si="33"/>
        <v>2.7E-2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71" t="s">
        <v>170</v>
      </c>
      <c r="AT240" s="171" t="s">
        <v>166</v>
      </c>
      <c r="AU240" s="171" t="s">
        <v>84</v>
      </c>
      <c r="AY240" s="14" t="s">
        <v>163</v>
      </c>
      <c r="BE240" s="172">
        <f t="shared" si="34"/>
        <v>0</v>
      </c>
      <c r="BF240" s="172">
        <f t="shared" si="35"/>
        <v>0</v>
      </c>
      <c r="BG240" s="172">
        <f t="shared" si="36"/>
        <v>0</v>
      </c>
      <c r="BH240" s="172">
        <f t="shared" si="37"/>
        <v>0</v>
      </c>
      <c r="BI240" s="172">
        <f t="shared" si="38"/>
        <v>0</v>
      </c>
      <c r="BJ240" s="14" t="s">
        <v>82</v>
      </c>
      <c r="BK240" s="172">
        <f t="shared" si="39"/>
        <v>0</v>
      </c>
      <c r="BL240" s="14" t="s">
        <v>170</v>
      </c>
      <c r="BM240" s="171" t="s">
        <v>531</v>
      </c>
    </row>
    <row r="241" spans="1:65" s="2" customFormat="1" ht="21.75" customHeight="1">
      <c r="A241" s="29"/>
      <c r="B241" s="158"/>
      <c r="C241" s="159" t="s">
        <v>532</v>
      </c>
      <c r="D241" s="159" t="s">
        <v>166</v>
      </c>
      <c r="E241" s="160" t="s">
        <v>533</v>
      </c>
      <c r="F241" s="161" t="s">
        <v>534</v>
      </c>
      <c r="G241" s="162" t="s">
        <v>246</v>
      </c>
      <c r="H241" s="163">
        <v>6</v>
      </c>
      <c r="I241" s="164"/>
      <c r="J241" s="165">
        <f t="shared" si="30"/>
        <v>0</v>
      </c>
      <c r="K241" s="166"/>
      <c r="L241" s="30"/>
      <c r="M241" s="167" t="s">
        <v>1</v>
      </c>
      <c r="N241" s="168" t="s">
        <v>39</v>
      </c>
      <c r="O241" s="55"/>
      <c r="P241" s="169">
        <f t="shared" si="31"/>
        <v>0</v>
      </c>
      <c r="Q241" s="169">
        <v>0</v>
      </c>
      <c r="R241" s="169">
        <f t="shared" si="32"/>
        <v>0</v>
      </c>
      <c r="S241" s="169">
        <v>3.0000000000000001E-3</v>
      </c>
      <c r="T241" s="170">
        <f t="shared" si="33"/>
        <v>1.8000000000000002E-2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71" t="s">
        <v>170</v>
      </c>
      <c r="AT241" s="171" t="s">
        <v>166</v>
      </c>
      <c r="AU241" s="171" t="s">
        <v>84</v>
      </c>
      <c r="AY241" s="14" t="s">
        <v>163</v>
      </c>
      <c r="BE241" s="172">
        <f t="shared" si="34"/>
        <v>0</v>
      </c>
      <c r="BF241" s="172">
        <f t="shared" si="35"/>
        <v>0</v>
      </c>
      <c r="BG241" s="172">
        <f t="shared" si="36"/>
        <v>0</v>
      </c>
      <c r="BH241" s="172">
        <f t="shared" si="37"/>
        <v>0</v>
      </c>
      <c r="BI241" s="172">
        <f t="shared" si="38"/>
        <v>0</v>
      </c>
      <c r="BJ241" s="14" t="s">
        <v>82</v>
      </c>
      <c r="BK241" s="172">
        <f t="shared" si="39"/>
        <v>0</v>
      </c>
      <c r="BL241" s="14" t="s">
        <v>170</v>
      </c>
      <c r="BM241" s="171" t="s">
        <v>535</v>
      </c>
    </row>
    <row r="242" spans="1:65" s="2" customFormat="1" ht="21.75" customHeight="1">
      <c r="A242" s="29"/>
      <c r="B242" s="158"/>
      <c r="C242" s="159" t="s">
        <v>536</v>
      </c>
      <c r="D242" s="159" t="s">
        <v>166</v>
      </c>
      <c r="E242" s="160" t="s">
        <v>537</v>
      </c>
      <c r="F242" s="161" t="s">
        <v>538</v>
      </c>
      <c r="G242" s="162" t="s">
        <v>246</v>
      </c>
      <c r="H242" s="163">
        <v>2</v>
      </c>
      <c r="I242" s="164"/>
      <c r="J242" s="165">
        <f t="shared" si="30"/>
        <v>0</v>
      </c>
      <c r="K242" s="166"/>
      <c r="L242" s="30"/>
      <c r="M242" s="167" t="s">
        <v>1</v>
      </c>
      <c r="N242" s="168" t="s">
        <v>39</v>
      </c>
      <c r="O242" s="55"/>
      <c r="P242" s="169">
        <f t="shared" si="31"/>
        <v>0</v>
      </c>
      <c r="Q242" s="169">
        <v>0</v>
      </c>
      <c r="R242" s="169">
        <f t="shared" si="32"/>
        <v>0</v>
      </c>
      <c r="S242" s="169">
        <v>0.41299999999999998</v>
      </c>
      <c r="T242" s="170">
        <f t="shared" si="33"/>
        <v>0.82599999999999996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71" t="s">
        <v>170</v>
      </c>
      <c r="AT242" s="171" t="s">
        <v>166</v>
      </c>
      <c r="AU242" s="171" t="s">
        <v>84</v>
      </c>
      <c r="AY242" s="14" t="s">
        <v>163</v>
      </c>
      <c r="BE242" s="172">
        <f t="shared" si="34"/>
        <v>0</v>
      </c>
      <c r="BF242" s="172">
        <f t="shared" si="35"/>
        <v>0</v>
      </c>
      <c r="BG242" s="172">
        <f t="shared" si="36"/>
        <v>0</v>
      </c>
      <c r="BH242" s="172">
        <f t="shared" si="37"/>
        <v>0</v>
      </c>
      <c r="BI242" s="172">
        <f t="shared" si="38"/>
        <v>0</v>
      </c>
      <c r="BJ242" s="14" t="s">
        <v>82</v>
      </c>
      <c r="BK242" s="172">
        <f t="shared" si="39"/>
        <v>0</v>
      </c>
      <c r="BL242" s="14" t="s">
        <v>170</v>
      </c>
      <c r="BM242" s="171" t="s">
        <v>539</v>
      </c>
    </row>
    <row r="243" spans="1:65" s="2" customFormat="1" ht="21.75" customHeight="1">
      <c r="A243" s="29"/>
      <c r="B243" s="158"/>
      <c r="C243" s="159" t="s">
        <v>540</v>
      </c>
      <c r="D243" s="159" t="s">
        <v>166</v>
      </c>
      <c r="E243" s="160" t="s">
        <v>541</v>
      </c>
      <c r="F243" s="161" t="s">
        <v>542</v>
      </c>
      <c r="G243" s="162" t="s">
        <v>179</v>
      </c>
      <c r="H243" s="163">
        <v>0.23400000000000001</v>
      </c>
      <c r="I243" s="164"/>
      <c r="J243" s="165">
        <f t="shared" si="30"/>
        <v>0</v>
      </c>
      <c r="K243" s="166"/>
      <c r="L243" s="30"/>
      <c r="M243" s="167" t="s">
        <v>1</v>
      </c>
      <c r="N243" s="168" t="s">
        <v>39</v>
      </c>
      <c r="O243" s="55"/>
      <c r="P243" s="169">
        <f t="shared" si="31"/>
        <v>0</v>
      </c>
      <c r="Q243" s="169">
        <v>0</v>
      </c>
      <c r="R243" s="169">
        <f t="shared" si="32"/>
        <v>0</v>
      </c>
      <c r="S243" s="169">
        <v>1.8</v>
      </c>
      <c r="T243" s="170">
        <f t="shared" si="33"/>
        <v>0.42120000000000002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71" t="s">
        <v>170</v>
      </c>
      <c r="AT243" s="171" t="s">
        <v>166</v>
      </c>
      <c r="AU243" s="171" t="s">
        <v>84</v>
      </c>
      <c r="AY243" s="14" t="s">
        <v>163</v>
      </c>
      <c r="BE243" s="172">
        <f t="shared" si="34"/>
        <v>0</v>
      </c>
      <c r="BF243" s="172">
        <f t="shared" si="35"/>
        <v>0</v>
      </c>
      <c r="BG243" s="172">
        <f t="shared" si="36"/>
        <v>0</v>
      </c>
      <c r="BH243" s="172">
        <f t="shared" si="37"/>
        <v>0</v>
      </c>
      <c r="BI243" s="172">
        <f t="shared" si="38"/>
        <v>0</v>
      </c>
      <c r="BJ243" s="14" t="s">
        <v>82</v>
      </c>
      <c r="BK243" s="172">
        <f t="shared" si="39"/>
        <v>0</v>
      </c>
      <c r="BL243" s="14" t="s">
        <v>170</v>
      </c>
      <c r="BM243" s="171" t="s">
        <v>543</v>
      </c>
    </row>
    <row r="244" spans="1:65" s="2" customFormat="1" ht="21.75" customHeight="1">
      <c r="A244" s="29"/>
      <c r="B244" s="158"/>
      <c r="C244" s="159" t="s">
        <v>544</v>
      </c>
      <c r="D244" s="159" t="s">
        <v>166</v>
      </c>
      <c r="E244" s="160" t="s">
        <v>545</v>
      </c>
      <c r="F244" s="161" t="s">
        <v>546</v>
      </c>
      <c r="G244" s="162" t="s">
        <v>179</v>
      </c>
      <c r="H244" s="163">
        <v>26.143000000000001</v>
      </c>
      <c r="I244" s="164"/>
      <c r="J244" s="165">
        <f t="shared" si="30"/>
        <v>0</v>
      </c>
      <c r="K244" s="166"/>
      <c r="L244" s="30"/>
      <c r="M244" s="167" t="s">
        <v>1</v>
      </c>
      <c r="N244" s="168" t="s">
        <v>39</v>
      </c>
      <c r="O244" s="55"/>
      <c r="P244" s="169">
        <f t="shared" si="31"/>
        <v>0</v>
      </c>
      <c r="Q244" s="169">
        <v>0</v>
      </c>
      <c r="R244" s="169">
        <f t="shared" si="32"/>
        <v>0</v>
      </c>
      <c r="S244" s="169">
        <v>1.8</v>
      </c>
      <c r="T244" s="170">
        <f t="shared" si="33"/>
        <v>47.057400000000001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71" t="s">
        <v>170</v>
      </c>
      <c r="AT244" s="171" t="s">
        <v>166</v>
      </c>
      <c r="AU244" s="171" t="s">
        <v>84</v>
      </c>
      <c r="AY244" s="14" t="s">
        <v>163</v>
      </c>
      <c r="BE244" s="172">
        <f t="shared" si="34"/>
        <v>0</v>
      </c>
      <c r="BF244" s="172">
        <f t="shared" si="35"/>
        <v>0</v>
      </c>
      <c r="BG244" s="172">
        <f t="shared" si="36"/>
        <v>0</v>
      </c>
      <c r="BH244" s="172">
        <f t="shared" si="37"/>
        <v>0</v>
      </c>
      <c r="BI244" s="172">
        <f t="shared" si="38"/>
        <v>0</v>
      </c>
      <c r="BJ244" s="14" t="s">
        <v>82</v>
      </c>
      <c r="BK244" s="172">
        <f t="shared" si="39"/>
        <v>0</v>
      </c>
      <c r="BL244" s="14" t="s">
        <v>170</v>
      </c>
      <c r="BM244" s="171" t="s">
        <v>547</v>
      </c>
    </row>
    <row r="245" spans="1:65" s="2" customFormat="1" ht="21.75" customHeight="1">
      <c r="A245" s="29"/>
      <c r="B245" s="158"/>
      <c r="C245" s="159" t="s">
        <v>548</v>
      </c>
      <c r="D245" s="159" t="s">
        <v>166</v>
      </c>
      <c r="E245" s="160" t="s">
        <v>549</v>
      </c>
      <c r="F245" s="161" t="s">
        <v>550</v>
      </c>
      <c r="G245" s="162" t="s">
        <v>169</v>
      </c>
      <c r="H245" s="163">
        <v>16.5</v>
      </c>
      <c r="I245" s="164"/>
      <c r="J245" s="165">
        <f t="shared" si="30"/>
        <v>0</v>
      </c>
      <c r="K245" s="166"/>
      <c r="L245" s="30"/>
      <c r="M245" s="167" t="s">
        <v>1</v>
      </c>
      <c r="N245" s="168" t="s">
        <v>39</v>
      </c>
      <c r="O245" s="55"/>
      <c r="P245" s="169">
        <f t="shared" si="31"/>
        <v>0</v>
      </c>
      <c r="Q245" s="169">
        <v>0</v>
      </c>
      <c r="R245" s="169">
        <f t="shared" si="32"/>
        <v>0</v>
      </c>
      <c r="S245" s="169">
        <v>0.16500000000000001</v>
      </c>
      <c r="T245" s="170">
        <f t="shared" si="33"/>
        <v>2.7225000000000001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71" t="s">
        <v>170</v>
      </c>
      <c r="AT245" s="171" t="s">
        <v>166</v>
      </c>
      <c r="AU245" s="171" t="s">
        <v>84</v>
      </c>
      <c r="AY245" s="14" t="s">
        <v>163</v>
      </c>
      <c r="BE245" s="172">
        <f t="shared" si="34"/>
        <v>0</v>
      </c>
      <c r="BF245" s="172">
        <f t="shared" si="35"/>
        <v>0</v>
      </c>
      <c r="BG245" s="172">
        <f t="shared" si="36"/>
        <v>0</v>
      </c>
      <c r="BH245" s="172">
        <f t="shared" si="37"/>
        <v>0</v>
      </c>
      <c r="BI245" s="172">
        <f t="shared" si="38"/>
        <v>0</v>
      </c>
      <c r="BJ245" s="14" t="s">
        <v>82</v>
      </c>
      <c r="BK245" s="172">
        <f t="shared" si="39"/>
        <v>0</v>
      </c>
      <c r="BL245" s="14" t="s">
        <v>170</v>
      </c>
      <c r="BM245" s="171" t="s">
        <v>551</v>
      </c>
    </row>
    <row r="246" spans="1:65" s="2" customFormat="1" ht="21.75" customHeight="1">
      <c r="A246" s="29"/>
      <c r="B246" s="158"/>
      <c r="C246" s="159" t="s">
        <v>552</v>
      </c>
      <c r="D246" s="159" t="s">
        <v>166</v>
      </c>
      <c r="E246" s="160" t="s">
        <v>553</v>
      </c>
      <c r="F246" s="161" t="s">
        <v>554</v>
      </c>
      <c r="G246" s="162" t="s">
        <v>246</v>
      </c>
      <c r="H246" s="163">
        <v>8</v>
      </c>
      <c r="I246" s="164"/>
      <c r="J246" s="165">
        <f t="shared" si="30"/>
        <v>0</v>
      </c>
      <c r="K246" s="166"/>
      <c r="L246" s="30"/>
      <c r="M246" s="167" t="s">
        <v>1</v>
      </c>
      <c r="N246" s="168" t="s">
        <v>39</v>
      </c>
      <c r="O246" s="55"/>
      <c r="P246" s="169">
        <f t="shared" si="31"/>
        <v>0</v>
      </c>
      <c r="Q246" s="169">
        <v>0</v>
      </c>
      <c r="R246" s="169">
        <f t="shared" si="32"/>
        <v>0</v>
      </c>
      <c r="S246" s="169">
        <v>0.58199999999999996</v>
      </c>
      <c r="T246" s="170">
        <f t="shared" si="33"/>
        <v>4.6559999999999997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71" t="s">
        <v>170</v>
      </c>
      <c r="AT246" s="171" t="s">
        <v>166</v>
      </c>
      <c r="AU246" s="171" t="s">
        <v>84</v>
      </c>
      <c r="AY246" s="14" t="s">
        <v>163</v>
      </c>
      <c r="BE246" s="172">
        <f t="shared" si="34"/>
        <v>0</v>
      </c>
      <c r="BF246" s="172">
        <f t="shared" si="35"/>
        <v>0</v>
      </c>
      <c r="BG246" s="172">
        <f t="shared" si="36"/>
        <v>0</v>
      </c>
      <c r="BH246" s="172">
        <f t="shared" si="37"/>
        <v>0</v>
      </c>
      <c r="BI246" s="172">
        <f t="shared" si="38"/>
        <v>0</v>
      </c>
      <c r="BJ246" s="14" t="s">
        <v>82</v>
      </c>
      <c r="BK246" s="172">
        <f t="shared" si="39"/>
        <v>0</v>
      </c>
      <c r="BL246" s="14" t="s">
        <v>170</v>
      </c>
      <c r="BM246" s="171" t="s">
        <v>555</v>
      </c>
    </row>
    <row r="247" spans="1:65" s="2" customFormat="1" ht="21.75" customHeight="1">
      <c r="A247" s="29"/>
      <c r="B247" s="158"/>
      <c r="C247" s="159" t="s">
        <v>556</v>
      </c>
      <c r="D247" s="159" t="s">
        <v>166</v>
      </c>
      <c r="E247" s="160" t="s">
        <v>557</v>
      </c>
      <c r="F247" s="161" t="s">
        <v>558</v>
      </c>
      <c r="G247" s="162" t="s">
        <v>246</v>
      </c>
      <c r="H247" s="163">
        <v>12</v>
      </c>
      <c r="I247" s="164"/>
      <c r="J247" s="165">
        <f t="shared" si="30"/>
        <v>0</v>
      </c>
      <c r="K247" s="166"/>
      <c r="L247" s="30"/>
      <c r="M247" s="167" t="s">
        <v>1</v>
      </c>
      <c r="N247" s="168" t="s">
        <v>39</v>
      </c>
      <c r="O247" s="55"/>
      <c r="P247" s="169">
        <f t="shared" si="31"/>
        <v>0</v>
      </c>
      <c r="Q247" s="169">
        <v>0</v>
      </c>
      <c r="R247" s="169">
        <f t="shared" si="32"/>
        <v>0</v>
      </c>
      <c r="S247" s="169">
        <v>7.2999999999999995E-2</v>
      </c>
      <c r="T247" s="170">
        <f t="shared" si="33"/>
        <v>0.87599999999999989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71" t="s">
        <v>170</v>
      </c>
      <c r="AT247" s="171" t="s">
        <v>166</v>
      </c>
      <c r="AU247" s="171" t="s">
        <v>84</v>
      </c>
      <c r="AY247" s="14" t="s">
        <v>163</v>
      </c>
      <c r="BE247" s="172">
        <f t="shared" si="34"/>
        <v>0</v>
      </c>
      <c r="BF247" s="172">
        <f t="shared" si="35"/>
        <v>0</v>
      </c>
      <c r="BG247" s="172">
        <f t="shared" si="36"/>
        <v>0</v>
      </c>
      <c r="BH247" s="172">
        <f t="shared" si="37"/>
        <v>0</v>
      </c>
      <c r="BI247" s="172">
        <f t="shared" si="38"/>
        <v>0</v>
      </c>
      <c r="BJ247" s="14" t="s">
        <v>82</v>
      </c>
      <c r="BK247" s="172">
        <f t="shared" si="39"/>
        <v>0</v>
      </c>
      <c r="BL247" s="14" t="s">
        <v>170</v>
      </c>
      <c r="BM247" s="171" t="s">
        <v>559</v>
      </c>
    </row>
    <row r="248" spans="1:65" s="2" customFormat="1" ht="21.75" customHeight="1">
      <c r="A248" s="29"/>
      <c r="B248" s="158"/>
      <c r="C248" s="159" t="s">
        <v>560</v>
      </c>
      <c r="D248" s="159" t="s">
        <v>166</v>
      </c>
      <c r="E248" s="160" t="s">
        <v>561</v>
      </c>
      <c r="F248" s="161" t="s">
        <v>562</v>
      </c>
      <c r="G248" s="162" t="s">
        <v>246</v>
      </c>
      <c r="H248" s="163">
        <v>1</v>
      </c>
      <c r="I248" s="164"/>
      <c r="J248" s="165">
        <f t="shared" si="30"/>
        <v>0</v>
      </c>
      <c r="K248" s="166"/>
      <c r="L248" s="30"/>
      <c r="M248" s="167" t="s">
        <v>1</v>
      </c>
      <c r="N248" s="168" t="s">
        <v>39</v>
      </c>
      <c r="O248" s="55"/>
      <c r="P248" s="169">
        <f t="shared" si="31"/>
        <v>0</v>
      </c>
      <c r="Q248" s="169">
        <v>0</v>
      </c>
      <c r="R248" s="169">
        <f t="shared" si="32"/>
        <v>0</v>
      </c>
      <c r="S248" s="169">
        <v>0.20200000000000001</v>
      </c>
      <c r="T248" s="170">
        <f t="shared" si="33"/>
        <v>0.20200000000000001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71" t="s">
        <v>170</v>
      </c>
      <c r="AT248" s="171" t="s">
        <v>166</v>
      </c>
      <c r="AU248" s="171" t="s">
        <v>84</v>
      </c>
      <c r="AY248" s="14" t="s">
        <v>163</v>
      </c>
      <c r="BE248" s="172">
        <f t="shared" si="34"/>
        <v>0</v>
      </c>
      <c r="BF248" s="172">
        <f t="shared" si="35"/>
        <v>0</v>
      </c>
      <c r="BG248" s="172">
        <f t="shared" si="36"/>
        <v>0</v>
      </c>
      <c r="BH248" s="172">
        <f t="shared" si="37"/>
        <v>0</v>
      </c>
      <c r="BI248" s="172">
        <f t="shared" si="38"/>
        <v>0</v>
      </c>
      <c r="BJ248" s="14" t="s">
        <v>82</v>
      </c>
      <c r="BK248" s="172">
        <f t="shared" si="39"/>
        <v>0</v>
      </c>
      <c r="BL248" s="14" t="s">
        <v>170</v>
      </c>
      <c r="BM248" s="171" t="s">
        <v>563</v>
      </c>
    </row>
    <row r="249" spans="1:65" s="2" customFormat="1" ht="21.75" customHeight="1">
      <c r="A249" s="29"/>
      <c r="B249" s="158"/>
      <c r="C249" s="159" t="s">
        <v>564</v>
      </c>
      <c r="D249" s="159" t="s">
        <v>166</v>
      </c>
      <c r="E249" s="160" t="s">
        <v>565</v>
      </c>
      <c r="F249" s="161" t="s">
        <v>566</v>
      </c>
      <c r="G249" s="162" t="s">
        <v>246</v>
      </c>
      <c r="H249" s="163">
        <v>3</v>
      </c>
      <c r="I249" s="164"/>
      <c r="J249" s="165">
        <f t="shared" si="30"/>
        <v>0</v>
      </c>
      <c r="K249" s="166"/>
      <c r="L249" s="30"/>
      <c r="M249" s="167" t="s">
        <v>1</v>
      </c>
      <c r="N249" s="168" t="s">
        <v>39</v>
      </c>
      <c r="O249" s="55"/>
      <c r="P249" s="169">
        <f t="shared" si="31"/>
        <v>0</v>
      </c>
      <c r="Q249" s="169">
        <v>0</v>
      </c>
      <c r="R249" s="169">
        <f t="shared" si="32"/>
        <v>0</v>
      </c>
      <c r="S249" s="169">
        <v>3.2000000000000001E-2</v>
      </c>
      <c r="T249" s="170">
        <f t="shared" si="33"/>
        <v>9.6000000000000002E-2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71" t="s">
        <v>170</v>
      </c>
      <c r="AT249" s="171" t="s">
        <v>166</v>
      </c>
      <c r="AU249" s="171" t="s">
        <v>84</v>
      </c>
      <c r="AY249" s="14" t="s">
        <v>163</v>
      </c>
      <c r="BE249" s="172">
        <f t="shared" si="34"/>
        <v>0</v>
      </c>
      <c r="BF249" s="172">
        <f t="shared" si="35"/>
        <v>0</v>
      </c>
      <c r="BG249" s="172">
        <f t="shared" si="36"/>
        <v>0</v>
      </c>
      <c r="BH249" s="172">
        <f t="shared" si="37"/>
        <v>0</v>
      </c>
      <c r="BI249" s="172">
        <f t="shared" si="38"/>
        <v>0</v>
      </c>
      <c r="BJ249" s="14" t="s">
        <v>82</v>
      </c>
      <c r="BK249" s="172">
        <f t="shared" si="39"/>
        <v>0</v>
      </c>
      <c r="BL249" s="14" t="s">
        <v>170</v>
      </c>
      <c r="BM249" s="171" t="s">
        <v>567</v>
      </c>
    </row>
    <row r="250" spans="1:65" s="2" customFormat="1" ht="21.75" customHeight="1">
      <c r="A250" s="29"/>
      <c r="B250" s="158"/>
      <c r="C250" s="159" t="s">
        <v>568</v>
      </c>
      <c r="D250" s="159" t="s">
        <v>166</v>
      </c>
      <c r="E250" s="160" t="s">
        <v>569</v>
      </c>
      <c r="F250" s="161" t="s">
        <v>570</v>
      </c>
      <c r="G250" s="162" t="s">
        <v>246</v>
      </c>
      <c r="H250" s="163">
        <v>3</v>
      </c>
      <c r="I250" s="164"/>
      <c r="J250" s="165">
        <f t="shared" si="30"/>
        <v>0</v>
      </c>
      <c r="K250" s="166"/>
      <c r="L250" s="30"/>
      <c r="M250" s="167" t="s">
        <v>1</v>
      </c>
      <c r="N250" s="168" t="s">
        <v>39</v>
      </c>
      <c r="O250" s="55"/>
      <c r="P250" s="169">
        <f t="shared" si="31"/>
        <v>0</v>
      </c>
      <c r="Q250" s="169">
        <v>0</v>
      </c>
      <c r="R250" s="169">
        <f t="shared" si="32"/>
        <v>0</v>
      </c>
      <c r="S250" s="169">
        <v>0.09</v>
      </c>
      <c r="T250" s="170">
        <f t="shared" si="33"/>
        <v>0.27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71" t="s">
        <v>170</v>
      </c>
      <c r="AT250" s="171" t="s">
        <v>166</v>
      </c>
      <c r="AU250" s="171" t="s">
        <v>84</v>
      </c>
      <c r="AY250" s="14" t="s">
        <v>163</v>
      </c>
      <c r="BE250" s="172">
        <f t="shared" si="34"/>
        <v>0</v>
      </c>
      <c r="BF250" s="172">
        <f t="shared" si="35"/>
        <v>0</v>
      </c>
      <c r="BG250" s="172">
        <f t="shared" si="36"/>
        <v>0</v>
      </c>
      <c r="BH250" s="172">
        <f t="shared" si="37"/>
        <v>0</v>
      </c>
      <c r="BI250" s="172">
        <f t="shared" si="38"/>
        <v>0</v>
      </c>
      <c r="BJ250" s="14" t="s">
        <v>82</v>
      </c>
      <c r="BK250" s="172">
        <f t="shared" si="39"/>
        <v>0</v>
      </c>
      <c r="BL250" s="14" t="s">
        <v>170</v>
      </c>
      <c r="BM250" s="171" t="s">
        <v>571</v>
      </c>
    </row>
    <row r="251" spans="1:65" s="2" customFormat="1" ht="21.75" customHeight="1">
      <c r="A251" s="29"/>
      <c r="B251" s="158"/>
      <c r="C251" s="159" t="s">
        <v>572</v>
      </c>
      <c r="D251" s="159" t="s">
        <v>166</v>
      </c>
      <c r="E251" s="160" t="s">
        <v>573</v>
      </c>
      <c r="F251" s="161" t="s">
        <v>574</v>
      </c>
      <c r="G251" s="162" t="s">
        <v>287</v>
      </c>
      <c r="H251" s="163">
        <v>109.125</v>
      </c>
      <c r="I251" s="164"/>
      <c r="J251" s="165">
        <f t="shared" si="30"/>
        <v>0</v>
      </c>
      <c r="K251" s="166"/>
      <c r="L251" s="30"/>
      <c r="M251" s="167" t="s">
        <v>1</v>
      </c>
      <c r="N251" s="168" t="s">
        <v>39</v>
      </c>
      <c r="O251" s="55"/>
      <c r="P251" s="169">
        <f t="shared" si="31"/>
        <v>0</v>
      </c>
      <c r="Q251" s="169">
        <v>0</v>
      </c>
      <c r="R251" s="169">
        <f t="shared" si="32"/>
        <v>0</v>
      </c>
      <c r="S251" s="169">
        <v>8.9999999999999993E-3</v>
      </c>
      <c r="T251" s="170">
        <f t="shared" si="33"/>
        <v>0.98212499999999991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71" t="s">
        <v>170</v>
      </c>
      <c r="AT251" s="171" t="s">
        <v>166</v>
      </c>
      <c r="AU251" s="171" t="s">
        <v>84</v>
      </c>
      <c r="AY251" s="14" t="s">
        <v>163</v>
      </c>
      <c r="BE251" s="172">
        <f t="shared" si="34"/>
        <v>0</v>
      </c>
      <c r="BF251" s="172">
        <f t="shared" si="35"/>
        <v>0</v>
      </c>
      <c r="BG251" s="172">
        <f t="shared" si="36"/>
        <v>0</v>
      </c>
      <c r="BH251" s="172">
        <f t="shared" si="37"/>
        <v>0</v>
      </c>
      <c r="BI251" s="172">
        <f t="shared" si="38"/>
        <v>0</v>
      </c>
      <c r="BJ251" s="14" t="s">
        <v>82</v>
      </c>
      <c r="BK251" s="172">
        <f t="shared" si="39"/>
        <v>0</v>
      </c>
      <c r="BL251" s="14" t="s">
        <v>170</v>
      </c>
      <c r="BM251" s="171" t="s">
        <v>575</v>
      </c>
    </row>
    <row r="252" spans="1:65" s="2" customFormat="1" ht="21.75" customHeight="1">
      <c r="A252" s="29"/>
      <c r="B252" s="158"/>
      <c r="C252" s="159" t="s">
        <v>576</v>
      </c>
      <c r="D252" s="159" t="s">
        <v>166</v>
      </c>
      <c r="E252" s="160" t="s">
        <v>577</v>
      </c>
      <c r="F252" s="161" t="s">
        <v>578</v>
      </c>
      <c r="G252" s="162" t="s">
        <v>287</v>
      </c>
      <c r="H252" s="163">
        <v>37.5</v>
      </c>
      <c r="I252" s="164"/>
      <c r="J252" s="165">
        <f t="shared" si="30"/>
        <v>0</v>
      </c>
      <c r="K252" s="166"/>
      <c r="L252" s="30"/>
      <c r="M252" s="167" t="s">
        <v>1</v>
      </c>
      <c r="N252" s="168" t="s">
        <v>39</v>
      </c>
      <c r="O252" s="55"/>
      <c r="P252" s="169">
        <f t="shared" si="31"/>
        <v>0</v>
      </c>
      <c r="Q252" s="169">
        <v>0</v>
      </c>
      <c r="R252" s="169">
        <f t="shared" si="32"/>
        <v>0</v>
      </c>
      <c r="S252" s="169">
        <v>0.04</v>
      </c>
      <c r="T252" s="170">
        <f t="shared" si="33"/>
        <v>1.5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71" t="s">
        <v>170</v>
      </c>
      <c r="AT252" s="171" t="s">
        <v>166</v>
      </c>
      <c r="AU252" s="171" t="s">
        <v>84</v>
      </c>
      <c r="AY252" s="14" t="s">
        <v>163</v>
      </c>
      <c r="BE252" s="172">
        <f t="shared" si="34"/>
        <v>0</v>
      </c>
      <c r="BF252" s="172">
        <f t="shared" si="35"/>
        <v>0</v>
      </c>
      <c r="BG252" s="172">
        <f t="shared" si="36"/>
        <v>0</v>
      </c>
      <c r="BH252" s="172">
        <f t="shared" si="37"/>
        <v>0</v>
      </c>
      <c r="BI252" s="172">
        <f t="shared" si="38"/>
        <v>0</v>
      </c>
      <c r="BJ252" s="14" t="s">
        <v>82</v>
      </c>
      <c r="BK252" s="172">
        <f t="shared" si="39"/>
        <v>0</v>
      </c>
      <c r="BL252" s="14" t="s">
        <v>170</v>
      </c>
      <c r="BM252" s="171" t="s">
        <v>579</v>
      </c>
    </row>
    <row r="253" spans="1:65" s="2" customFormat="1" ht="21.75" customHeight="1">
      <c r="A253" s="29"/>
      <c r="B253" s="158"/>
      <c r="C253" s="159" t="s">
        <v>580</v>
      </c>
      <c r="D253" s="159" t="s">
        <v>166</v>
      </c>
      <c r="E253" s="160" t="s">
        <v>581</v>
      </c>
      <c r="F253" s="161" t="s">
        <v>582</v>
      </c>
      <c r="G253" s="162" t="s">
        <v>287</v>
      </c>
      <c r="H253" s="163">
        <v>5.25</v>
      </c>
      <c r="I253" s="164"/>
      <c r="J253" s="165">
        <f t="shared" si="30"/>
        <v>0</v>
      </c>
      <c r="K253" s="166"/>
      <c r="L253" s="30"/>
      <c r="M253" s="167" t="s">
        <v>1</v>
      </c>
      <c r="N253" s="168" t="s">
        <v>39</v>
      </c>
      <c r="O253" s="55"/>
      <c r="P253" s="169">
        <f t="shared" si="31"/>
        <v>0</v>
      </c>
      <c r="Q253" s="169">
        <v>0</v>
      </c>
      <c r="R253" s="169">
        <f t="shared" si="32"/>
        <v>0</v>
      </c>
      <c r="S253" s="169">
        <v>5.3999999999999999E-2</v>
      </c>
      <c r="T253" s="170">
        <f t="shared" si="33"/>
        <v>0.28349999999999997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71" t="s">
        <v>170</v>
      </c>
      <c r="AT253" s="171" t="s">
        <v>166</v>
      </c>
      <c r="AU253" s="171" t="s">
        <v>84</v>
      </c>
      <c r="AY253" s="14" t="s">
        <v>163</v>
      </c>
      <c r="BE253" s="172">
        <f t="shared" si="34"/>
        <v>0</v>
      </c>
      <c r="BF253" s="172">
        <f t="shared" si="35"/>
        <v>0</v>
      </c>
      <c r="BG253" s="172">
        <f t="shared" si="36"/>
        <v>0</v>
      </c>
      <c r="BH253" s="172">
        <f t="shared" si="37"/>
        <v>0</v>
      </c>
      <c r="BI253" s="172">
        <f t="shared" si="38"/>
        <v>0</v>
      </c>
      <c r="BJ253" s="14" t="s">
        <v>82</v>
      </c>
      <c r="BK253" s="172">
        <f t="shared" si="39"/>
        <v>0</v>
      </c>
      <c r="BL253" s="14" t="s">
        <v>170</v>
      </c>
      <c r="BM253" s="171" t="s">
        <v>583</v>
      </c>
    </row>
    <row r="254" spans="1:65" s="2" customFormat="1" ht="21.75" customHeight="1">
      <c r="A254" s="29"/>
      <c r="B254" s="158"/>
      <c r="C254" s="159" t="s">
        <v>584</v>
      </c>
      <c r="D254" s="159" t="s">
        <v>166</v>
      </c>
      <c r="E254" s="160" t="s">
        <v>585</v>
      </c>
      <c r="F254" s="161" t="s">
        <v>586</v>
      </c>
      <c r="G254" s="162" t="s">
        <v>287</v>
      </c>
      <c r="H254" s="163">
        <v>43.75</v>
      </c>
      <c r="I254" s="164"/>
      <c r="J254" s="165">
        <f t="shared" si="30"/>
        <v>0</v>
      </c>
      <c r="K254" s="166"/>
      <c r="L254" s="30"/>
      <c r="M254" s="167" t="s">
        <v>1</v>
      </c>
      <c r="N254" s="168" t="s">
        <v>39</v>
      </c>
      <c r="O254" s="55"/>
      <c r="P254" s="169">
        <f t="shared" si="31"/>
        <v>0</v>
      </c>
      <c r="Q254" s="169">
        <v>0</v>
      </c>
      <c r="R254" s="169">
        <f t="shared" si="32"/>
        <v>0</v>
      </c>
      <c r="S254" s="169">
        <v>7.0999999999999994E-2</v>
      </c>
      <c r="T254" s="170">
        <f t="shared" si="33"/>
        <v>3.1062499999999997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71" t="s">
        <v>170</v>
      </c>
      <c r="AT254" s="171" t="s">
        <v>166</v>
      </c>
      <c r="AU254" s="171" t="s">
        <v>84</v>
      </c>
      <c r="AY254" s="14" t="s">
        <v>163</v>
      </c>
      <c r="BE254" s="172">
        <f t="shared" si="34"/>
        <v>0</v>
      </c>
      <c r="BF254" s="172">
        <f t="shared" si="35"/>
        <v>0</v>
      </c>
      <c r="BG254" s="172">
        <f t="shared" si="36"/>
        <v>0</v>
      </c>
      <c r="BH254" s="172">
        <f t="shared" si="37"/>
        <v>0</v>
      </c>
      <c r="BI254" s="172">
        <f t="shared" si="38"/>
        <v>0</v>
      </c>
      <c r="BJ254" s="14" t="s">
        <v>82</v>
      </c>
      <c r="BK254" s="172">
        <f t="shared" si="39"/>
        <v>0</v>
      </c>
      <c r="BL254" s="14" t="s">
        <v>170</v>
      </c>
      <c r="BM254" s="171" t="s">
        <v>587</v>
      </c>
    </row>
    <row r="255" spans="1:65" s="2" customFormat="1" ht="21.75" customHeight="1">
      <c r="A255" s="29"/>
      <c r="B255" s="158"/>
      <c r="C255" s="159" t="s">
        <v>7</v>
      </c>
      <c r="D255" s="159" t="s">
        <v>166</v>
      </c>
      <c r="E255" s="160" t="s">
        <v>588</v>
      </c>
      <c r="F255" s="161" t="s">
        <v>589</v>
      </c>
      <c r="G255" s="162" t="s">
        <v>287</v>
      </c>
      <c r="H255" s="163">
        <v>21.25</v>
      </c>
      <c r="I255" s="164"/>
      <c r="J255" s="165">
        <f t="shared" si="30"/>
        <v>0</v>
      </c>
      <c r="K255" s="166"/>
      <c r="L255" s="30"/>
      <c r="M255" s="167" t="s">
        <v>1</v>
      </c>
      <c r="N255" s="168" t="s">
        <v>39</v>
      </c>
      <c r="O255" s="55"/>
      <c r="P255" s="169">
        <f t="shared" si="31"/>
        <v>0</v>
      </c>
      <c r="Q255" s="169">
        <v>0</v>
      </c>
      <c r="R255" s="169">
        <f t="shared" si="32"/>
        <v>0</v>
      </c>
      <c r="S255" s="169">
        <v>0.10100000000000001</v>
      </c>
      <c r="T255" s="170">
        <f t="shared" si="33"/>
        <v>2.1462500000000002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71" t="s">
        <v>170</v>
      </c>
      <c r="AT255" s="171" t="s">
        <v>166</v>
      </c>
      <c r="AU255" s="171" t="s">
        <v>84</v>
      </c>
      <c r="AY255" s="14" t="s">
        <v>163</v>
      </c>
      <c r="BE255" s="172">
        <f t="shared" si="34"/>
        <v>0</v>
      </c>
      <c r="BF255" s="172">
        <f t="shared" si="35"/>
        <v>0</v>
      </c>
      <c r="BG255" s="172">
        <f t="shared" si="36"/>
        <v>0</v>
      </c>
      <c r="BH255" s="172">
        <f t="shared" si="37"/>
        <v>0</v>
      </c>
      <c r="BI255" s="172">
        <f t="shared" si="38"/>
        <v>0</v>
      </c>
      <c r="BJ255" s="14" t="s">
        <v>82</v>
      </c>
      <c r="BK255" s="172">
        <f t="shared" si="39"/>
        <v>0</v>
      </c>
      <c r="BL255" s="14" t="s">
        <v>170</v>
      </c>
      <c r="BM255" s="171" t="s">
        <v>590</v>
      </c>
    </row>
    <row r="256" spans="1:65" s="2" customFormat="1" ht="21.75" customHeight="1">
      <c r="A256" s="29"/>
      <c r="B256" s="158"/>
      <c r="C256" s="159" t="s">
        <v>591</v>
      </c>
      <c r="D256" s="159" t="s">
        <v>166</v>
      </c>
      <c r="E256" s="160" t="s">
        <v>592</v>
      </c>
      <c r="F256" s="161" t="s">
        <v>593</v>
      </c>
      <c r="G256" s="162" t="s">
        <v>287</v>
      </c>
      <c r="H256" s="163">
        <v>13.75</v>
      </c>
      <c r="I256" s="164"/>
      <c r="J256" s="165">
        <f t="shared" si="30"/>
        <v>0</v>
      </c>
      <c r="K256" s="166"/>
      <c r="L256" s="30"/>
      <c r="M256" s="167" t="s">
        <v>1</v>
      </c>
      <c r="N256" s="168" t="s">
        <v>39</v>
      </c>
      <c r="O256" s="55"/>
      <c r="P256" s="169">
        <f t="shared" si="31"/>
        <v>0</v>
      </c>
      <c r="Q256" s="169">
        <v>0</v>
      </c>
      <c r="R256" s="169">
        <f t="shared" si="32"/>
        <v>0</v>
      </c>
      <c r="S256" s="169">
        <v>0.05</v>
      </c>
      <c r="T256" s="170">
        <f t="shared" si="33"/>
        <v>0.6875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71" t="s">
        <v>170</v>
      </c>
      <c r="AT256" s="171" t="s">
        <v>166</v>
      </c>
      <c r="AU256" s="171" t="s">
        <v>84</v>
      </c>
      <c r="AY256" s="14" t="s">
        <v>163</v>
      </c>
      <c r="BE256" s="172">
        <f t="shared" si="34"/>
        <v>0</v>
      </c>
      <c r="BF256" s="172">
        <f t="shared" si="35"/>
        <v>0</v>
      </c>
      <c r="BG256" s="172">
        <f t="shared" si="36"/>
        <v>0</v>
      </c>
      <c r="BH256" s="172">
        <f t="shared" si="37"/>
        <v>0</v>
      </c>
      <c r="BI256" s="172">
        <f t="shared" si="38"/>
        <v>0</v>
      </c>
      <c r="BJ256" s="14" t="s">
        <v>82</v>
      </c>
      <c r="BK256" s="172">
        <f t="shared" si="39"/>
        <v>0</v>
      </c>
      <c r="BL256" s="14" t="s">
        <v>170</v>
      </c>
      <c r="BM256" s="171" t="s">
        <v>594</v>
      </c>
    </row>
    <row r="257" spans="1:65" s="2" customFormat="1" ht="21.75" customHeight="1">
      <c r="A257" s="29"/>
      <c r="B257" s="158"/>
      <c r="C257" s="159" t="s">
        <v>595</v>
      </c>
      <c r="D257" s="159" t="s">
        <v>166</v>
      </c>
      <c r="E257" s="160" t="s">
        <v>596</v>
      </c>
      <c r="F257" s="161" t="s">
        <v>597</v>
      </c>
      <c r="G257" s="162" t="s">
        <v>287</v>
      </c>
      <c r="H257" s="163">
        <v>62</v>
      </c>
      <c r="I257" s="164"/>
      <c r="J257" s="165">
        <f t="shared" si="30"/>
        <v>0</v>
      </c>
      <c r="K257" s="166"/>
      <c r="L257" s="30"/>
      <c r="M257" s="167" t="s">
        <v>1</v>
      </c>
      <c r="N257" s="168" t="s">
        <v>39</v>
      </c>
      <c r="O257" s="55"/>
      <c r="P257" s="169">
        <f t="shared" si="31"/>
        <v>0</v>
      </c>
      <c r="Q257" s="169">
        <v>1.8040500000000001E-2</v>
      </c>
      <c r="R257" s="169">
        <f t="shared" si="32"/>
        <v>1.118511</v>
      </c>
      <c r="S257" s="169">
        <v>0</v>
      </c>
      <c r="T257" s="170">
        <f t="shared" si="33"/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71" t="s">
        <v>170</v>
      </c>
      <c r="AT257" s="171" t="s">
        <v>166</v>
      </c>
      <c r="AU257" s="171" t="s">
        <v>84</v>
      </c>
      <c r="AY257" s="14" t="s">
        <v>163</v>
      </c>
      <c r="BE257" s="172">
        <f t="shared" si="34"/>
        <v>0</v>
      </c>
      <c r="BF257" s="172">
        <f t="shared" si="35"/>
        <v>0</v>
      </c>
      <c r="BG257" s="172">
        <f t="shared" si="36"/>
        <v>0</v>
      </c>
      <c r="BH257" s="172">
        <f t="shared" si="37"/>
        <v>0</v>
      </c>
      <c r="BI257" s="172">
        <f t="shared" si="38"/>
        <v>0</v>
      </c>
      <c r="BJ257" s="14" t="s">
        <v>82</v>
      </c>
      <c r="BK257" s="172">
        <f t="shared" si="39"/>
        <v>0</v>
      </c>
      <c r="BL257" s="14" t="s">
        <v>170</v>
      </c>
      <c r="BM257" s="171" t="s">
        <v>598</v>
      </c>
    </row>
    <row r="258" spans="1:65" s="2" customFormat="1" ht="21.75" customHeight="1">
      <c r="A258" s="29"/>
      <c r="B258" s="158"/>
      <c r="C258" s="159" t="s">
        <v>599</v>
      </c>
      <c r="D258" s="159" t="s">
        <v>166</v>
      </c>
      <c r="E258" s="160" t="s">
        <v>600</v>
      </c>
      <c r="F258" s="161" t="s">
        <v>601</v>
      </c>
      <c r="G258" s="162" t="s">
        <v>287</v>
      </c>
      <c r="H258" s="163">
        <v>27.5</v>
      </c>
      <c r="I258" s="164"/>
      <c r="J258" s="165">
        <f t="shared" si="30"/>
        <v>0</v>
      </c>
      <c r="K258" s="166"/>
      <c r="L258" s="30"/>
      <c r="M258" s="167" t="s">
        <v>1</v>
      </c>
      <c r="N258" s="168" t="s">
        <v>39</v>
      </c>
      <c r="O258" s="55"/>
      <c r="P258" s="169">
        <f t="shared" si="31"/>
        <v>0</v>
      </c>
      <c r="Q258" s="169">
        <v>2.6275999999999999E-3</v>
      </c>
      <c r="R258" s="169">
        <f t="shared" si="32"/>
        <v>7.2259000000000004E-2</v>
      </c>
      <c r="S258" s="169">
        <v>0</v>
      </c>
      <c r="T258" s="170">
        <f t="shared" si="33"/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71" t="s">
        <v>170</v>
      </c>
      <c r="AT258" s="171" t="s">
        <v>166</v>
      </c>
      <c r="AU258" s="171" t="s">
        <v>84</v>
      </c>
      <c r="AY258" s="14" t="s">
        <v>163</v>
      </c>
      <c r="BE258" s="172">
        <f t="shared" si="34"/>
        <v>0</v>
      </c>
      <c r="BF258" s="172">
        <f t="shared" si="35"/>
        <v>0</v>
      </c>
      <c r="BG258" s="172">
        <f t="shared" si="36"/>
        <v>0</v>
      </c>
      <c r="BH258" s="172">
        <f t="shared" si="37"/>
        <v>0</v>
      </c>
      <c r="BI258" s="172">
        <f t="shared" si="38"/>
        <v>0</v>
      </c>
      <c r="BJ258" s="14" t="s">
        <v>82</v>
      </c>
      <c r="BK258" s="172">
        <f t="shared" si="39"/>
        <v>0</v>
      </c>
      <c r="BL258" s="14" t="s">
        <v>170</v>
      </c>
      <c r="BM258" s="171" t="s">
        <v>602</v>
      </c>
    </row>
    <row r="259" spans="1:65" s="2" customFormat="1" ht="21.75" customHeight="1">
      <c r="A259" s="29"/>
      <c r="B259" s="158"/>
      <c r="C259" s="159" t="s">
        <v>470</v>
      </c>
      <c r="D259" s="159" t="s">
        <v>166</v>
      </c>
      <c r="E259" s="160" t="s">
        <v>603</v>
      </c>
      <c r="F259" s="161" t="s">
        <v>604</v>
      </c>
      <c r="G259" s="162" t="s">
        <v>287</v>
      </c>
      <c r="H259" s="163">
        <v>2.6629999999999998</v>
      </c>
      <c r="I259" s="164"/>
      <c r="J259" s="165">
        <f t="shared" si="30"/>
        <v>0</v>
      </c>
      <c r="K259" s="166"/>
      <c r="L259" s="30"/>
      <c r="M259" s="167" t="s">
        <v>1</v>
      </c>
      <c r="N259" s="168" t="s">
        <v>39</v>
      </c>
      <c r="O259" s="55"/>
      <c r="P259" s="169">
        <f t="shared" si="31"/>
        <v>0</v>
      </c>
      <c r="Q259" s="169">
        <v>7.5440000000000001E-4</v>
      </c>
      <c r="R259" s="169">
        <f t="shared" si="32"/>
        <v>2.0089672E-3</v>
      </c>
      <c r="S259" s="169">
        <v>4.4999999999999998E-2</v>
      </c>
      <c r="T259" s="170">
        <f t="shared" si="33"/>
        <v>0.11983499999999998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71" t="s">
        <v>170</v>
      </c>
      <c r="AT259" s="171" t="s">
        <v>166</v>
      </c>
      <c r="AU259" s="171" t="s">
        <v>84</v>
      </c>
      <c r="AY259" s="14" t="s">
        <v>163</v>
      </c>
      <c r="BE259" s="172">
        <f t="shared" si="34"/>
        <v>0</v>
      </c>
      <c r="BF259" s="172">
        <f t="shared" si="35"/>
        <v>0</v>
      </c>
      <c r="BG259" s="172">
        <f t="shared" si="36"/>
        <v>0</v>
      </c>
      <c r="BH259" s="172">
        <f t="shared" si="37"/>
        <v>0</v>
      </c>
      <c r="BI259" s="172">
        <f t="shared" si="38"/>
        <v>0</v>
      </c>
      <c r="BJ259" s="14" t="s">
        <v>82</v>
      </c>
      <c r="BK259" s="172">
        <f t="shared" si="39"/>
        <v>0</v>
      </c>
      <c r="BL259" s="14" t="s">
        <v>170</v>
      </c>
      <c r="BM259" s="171" t="s">
        <v>605</v>
      </c>
    </row>
    <row r="260" spans="1:65" s="2" customFormat="1" ht="21.75" customHeight="1">
      <c r="A260" s="29"/>
      <c r="B260" s="158"/>
      <c r="C260" s="159" t="s">
        <v>109</v>
      </c>
      <c r="D260" s="159" t="s">
        <v>166</v>
      </c>
      <c r="E260" s="160" t="s">
        <v>606</v>
      </c>
      <c r="F260" s="161" t="s">
        <v>607</v>
      </c>
      <c r="G260" s="162" t="s">
        <v>287</v>
      </c>
      <c r="H260" s="163">
        <v>3.8130000000000002</v>
      </c>
      <c r="I260" s="164"/>
      <c r="J260" s="165">
        <f t="shared" si="30"/>
        <v>0</v>
      </c>
      <c r="K260" s="166"/>
      <c r="L260" s="30"/>
      <c r="M260" s="167" t="s">
        <v>1</v>
      </c>
      <c r="N260" s="168" t="s">
        <v>39</v>
      </c>
      <c r="O260" s="55"/>
      <c r="P260" s="169">
        <f t="shared" si="31"/>
        <v>0</v>
      </c>
      <c r="Q260" s="169">
        <v>2.32E-3</v>
      </c>
      <c r="R260" s="169">
        <f t="shared" si="32"/>
        <v>8.8461600000000005E-3</v>
      </c>
      <c r="S260" s="169">
        <v>0.10100000000000001</v>
      </c>
      <c r="T260" s="170">
        <f t="shared" si="33"/>
        <v>0.38511300000000004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71" t="s">
        <v>170</v>
      </c>
      <c r="AT260" s="171" t="s">
        <v>166</v>
      </c>
      <c r="AU260" s="171" t="s">
        <v>84</v>
      </c>
      <c r="AY260" s="14" t="s">
        <v>163</v>
      </c>
      <c r="BE260" s="172">
        <f t="shared" si="34"/>
        <v>0</v>
      </c>
      <c r="BF260" s="172">
        <f t="shared" si="35"/>
        <v>0</v>
      </c>
      <c r="BG260" s="172">
        <f t="shared" si="36"/>
        <v>0</v>
      </c>
      <c r="BH260" s="172">
        <f t="shared" si="37"/>
        <v>0</v>
      </c>
      <c r="BI260" s="172">
        <f t="shared" si="38"/>
        <v>0</v>
      </c>
      <c r="BJ260" s="14" t="s">
        <v>82</v>
      </c>
      <c r="BK260" s="172">
        <f t="shared" si="39"/>
        <v>0</v>
      </c>
      <c r="BL260" s="14" t="s">
        <v>170</v>
      </c>
      <c r="BM260" s="171" t="s">
        <v>608</v>
      </c>
    </row>
    <row r="261" spans="1:65" s="2" customFormat="1" ht="21.75" customHeight="1">
      <c r="A261" s="29"/>
      <c r="B261" s="158"/>
      <c r="C261" s="159" t="s">
        <v>609</v>
      </c>
      <c r="D261" s="159" t="s">
        <v>166</v>
      </c>
      <c r="E261" s="160" t="s">
        <v>610</v>
      </c>
      <c r="F261" s="161" t="s">
        <v>611</v>
      </c>
      <c r="G261" s="162" t="s">
        <v>287</v>
      </c>
      <c r="H261" s="163">
        <v>4.7629999999999999</v>
      </c>
      <c r="I261" s="164"/>
      <c r="J261" s="165">
        <f t="shared" si="30"/>
        <v>0</v>
      </c>
      <c r="K261" s="166"/>
      <c r="L261" s="30"/>
      <c r="M261" s="167" t="s">
        <v>1</v>
      </c>
      <c r="N261" s="168" t="s">
        <v>39</v>
      </c>
      <c r="O261" s="55"/>
      <c r="P261" s="169">
        <f t="shared" si="31"/>
        <v>0</v>
      </c>
      <c r="Q261" s="169">
        <v>3.1275000000000001E-3</v>
      </c>
      <c r="R261" s="169">
        <f t="shared" si="32"/>
        <v>1.48962825E-2</v>
      </c>
      <c r="S261" s="169">
        <v>0.19600000000000001</v>
      </c>
      <c r="T261" s="170">
        <f t="shared" si="33"/>
        <v>0.93354800000000004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71" t="s">
        <v>170</v>
      </c>
      <c r="AT261" s="171" t="s">
        <v>166</v>
      </c>
      <c r="AU261" s="171" t="s">
        <v>84</v>
      </c>
      <c r="AY261" s="14" t="s">
        <v>163</v>
      </c>
      <c r="BE261" s="172">
        <f t="shared" si="34"/>
        <v>0</v>
      </c>
      <c r="BF261" s="172">
        <f t="shared" si="35"/>
        <v>0</v>
      </c>
      <c r="BG261" s="172">
        <f t="shared" si="36"/>
        <v>0</v>
      </c>
      <c r="BH261" s="172">
        <f t="shared" si="37"/>
        <v>0</v>
      </c>
      <c r="BI261" s="172">
        <f t="shared" si="38"/>
        <v>0</v>
      </c>
      <c r="BJ261" s="14" t="s">
        <v>82</v>
      </c>
      <c r="BK261" s="172">
        <f t="shared" si="39"/>
        <v>0</v>
      </c>
      <c r="BL261" s="14" t="s">
        <v>170</v>
      </c>
      <c r="BM261" s="171" t="s">
        <v>612</v>
      </c>
    </row>
    <row r="262" spans="1:65" s="2" customFormat="1" ht="21.75" customHeight="1">
      <c r="A262" s="29"/>
      <c r="B262" s="158"/>
      <c r="C262" s="159" t="s">
        <v>613</v>
      </c>
      <c r="D262" s="159" t="s">
        <v>166</v>
      </c>
      <c r="E262" s="160" t="s">
        <v>614</v>
      </c>
      <c r="F262" s="161" t="s">
        <v>615</v>
      </c>
      <c r="G262" s="162" t="s">
        <v>287</v>
      </c>
      <c r="H262" s="163">
        <v>5.2750000000000004</v>
      </c>
      <c r="I262" s="164"/>
      <c r="J262" s="165">
        <f t="shared" si="30"/>
        <v>0</v>
      </c>
      <c r="K262" s="166"/>
      <c r="L262" s="30"/>
      <c r="M262" s="167" t="s">
        <v>1</v>
      </c>
      <c r="N262" s="168" t="s">
        <v>39</v>
      </c>
      <c r="O262" s="55"/>
      <c r="P262" s="169">
        <f t="shared" si="31"/>
        <v>0</v>
      </c>
      <c r="Q262" s="169">
        <v>4.3382999999999998E-3</v>
      </c>
      <c r="R262" s="169">
        <f t="shared" si="32"/>
        <v>2.2884532499999999E-2</v>
      </c>
      <c r="S262" s="169">
        <v>0.28299999999999997</v>
      </c>
      <c r="T262" s="170">
        <f t="shared" si="33"/>
        <v>1.4928250000000001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71" t="s">
        <v>170</v>
      </c>
      <c r="AT262" s="171" t="s">
        <v>166</v>
      </c>
      <c r="AU262" s="171" t="s">
        <v>84</v>
      </c>
      <c r="AY262" s="14" t="s">
        <v>163</v>
      </c>
      <c r="BE262" s="172">
        <f t="shared" si="34"/>
        <v>0</v>
      </c>
      <c r="BF262" s="172">
        <f t="shared" si="35"/>
        <v>0</v>
      </c>
      <c r="BG262" s="172">
        <f t="shared" si="36"/>
        <v>0</v>
      </c>
      <c r="BH262" s="172">
        <f t="shared" si="37"/>
        <v>0</v>
      </c>
      <c r="BI262" s="172">
        <f t="shared" si="38"/>
        <v>0</v>
      </c>
      <c r="BJ262" s="14" t="s">
        <v>82</v>
      </c>
      <c r="BK262" s="172">
        <f t="shared" si="39"/>
        <v>0</v>
      </c>
      <c r="BL262" s="14" t="s">
        <v>170</v>
      </c>
      <c r="BM262" s="171" t="s">
        <v>616</v>
      </c>
    </row>
    <row r="263" spans="1:65" s="2" customFormat="1" ht="21.75" customHeight="1">
      <c r="A263" s="29"/>
      <c r="B263" s="158"/>
      <c r="C263" s="159" t="s">
        <v>617</v>
      </c>
      <c r="D263" s="159" t="s">
        <v>166</v>
      </c>
      <c r="E263" s="160" t="s">
        <v>618</v>
      </c>
      <c r="F263" s="161" t="s">
        <v>619</v>
      </c>
      <c r="G263" s="162" t="s">
        <v>287</v>
      </c>
      <c r="H263" s="163">
        <v>3.125</v>
      </c>
      <c r="I263" s="164"/>
      <c r="J263" s="165">
        <f t="shared" si="30"/>
        <v>0</v>
      </c>
      <c r="K263" s="166"/>
      <c r="L263" s="30"/>
      <c r="M263" s="167" t="s">
        <v>1</v>
      </c>
      <c r="N263" s="168" t="s">
        <v>39</v>
      </c>
      <c r="O263" s="55"/>
      <c r="P263" s="169">
        <f t="shared" si="31"/>
        <v>0</v>
      </c>
      <c r="Q263" s="169">
        <v>5.2412500000000002E-3</v>
      </c>
      <c r="R263" s="169">
        <f t="shared" si="32"/>
        <v>1.6378906250000002E-2</v>
      </c>
      <c r="S263" s="169">
        <v>0.38400000000000001</v>
      </c>
      <c r="T263" s="170">
        <f t="shared" si="33"/>
        <v>1.2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171" t="s">
        <v>170</v>
      </c>
      <c r="AT263" s="171" t="s">
        <v>166</v>
      </c>
      <c r="AU263" s="171" t="s">
        <v>84</v>
      </c>
      <c r="AY263" s="14" t="s">
        <v>163</v>
      </c>
      <c r="BE263" s="172">
        <f t="shared" si="34"/>
        <v>0</v>
      </c>
      <c r="BF263" s="172">
        <f t="shared" si="35"/>
        <v>0</v>
      </c>
      <c r="BG263" s="172">
        <f t="shared" si="36"/>
        <v>0</v>
      </c>
      <c r="BH263" s="172">
        <f t="shared" si="37"/>
        <v>0</v>
      </c>
      <c r="BI263" s="172">
        <f t="shared" si="38"/>
        <v>0</v>
      </c>
      <c r="BJ263" s="14" t="s">
        <v>82</v>
      </c>
      <c r="BK263" s="172">
        <f t="shared" si="39"/>
        <v>0</v>
      </c>
      <c r="BL263" s="14" t="s">
        <v>170</v>
      </c>
      <c r="BM263" s="171" t="s">
        <v>620</v>
      </c>
    </row>
    <row r="264" spans="1:65" s="2" customFormat="1" ht="21.75" customHeight="1">
      <c r="A264" s="29"/>
      <c r="B264" s="158"/>
      <c r="C264" s="159" t="s">
        <v>621</v>
      </c>
      <c r="D264" s="159" t="s">
        <v>166</v>
      </c>
      <c r="E264" s="160" t="s">
        <v>622</v>
      </c>
      <c r="F264" s="161" t="s">
        <v>623</v>
      </c>
      <c r="G264" s="162" t="s">
        <v>287</v>
      </c>
      <c r="H264" s="163">
        <v>154.91999999999999</v>
      </c>
      <c r="I264" s="164"/>
      <c r="J264" s="165">
        <f t="shared" si="30"/>
        <v>0</v>
      </c>
      <c r="K264" s="166"/>
      <c r="L264" s="30"/>
      <c r="M264" s="167" t="s">
        <v>1</v>
      </c>
      <c r="N264" s="168" t="s">
        <v>39</v>
      </c>
      <c r="O264" s="55"/>
      <c r="P264" s="169">
        <f t="shared" si="31"/>
        <v>0</v>
      </c>
      <c r="Q264" s="169">
        <v>4.3749999999999996E-6</v>
      </c>
      <c r="R264" s="169">
        <f t="shared" si="32"/>
        <v>6.7777499999999993E-4</v>
      </c>
      <c r="S264" s="169">
        <v>0</v>
      </c>
      <c r="T264" s="170">
        <f t="shared" si="33"/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71" t="s">
        <v>170</v>
      </c>
      <c r="AT264" s="171" t="s">
        <v>166</v>
      </c>
      <c r="AU264" s="171" t="s">
        <v>84</v>
      </c>
      <c r="AY264" s="14" t="s">
        <v>163</v>
      </c>
      <c r="BE264" s="172">
        <f t="shared" si="34"/>
        <v>0</v>
      </c>
      <c r="BF264" s="172">
        <f t="shared" si="35"/>
        <v>0</v>
      </c>
      <c r="BG264" s="172">
        <f t="shared" si="36"/>
        <v>0</v>
      </c>
      <c r="BH264" s="172">
        <f t="shared" si="37"/>
        <v>0</v>
      </c>
      <c r="BI264" s="172">
        <f t="shared" si="38"/>
        <v>0</v>
      </c>
      <c r="BJ264" s="14" t="s">
        <v>82</v>
      </c>
      <c r="BK264" s="172">
        <f t="shared" si="39"/>
        <v>0</v>
      </c>
      <c r="BL264" s="14" t="s">
        <v>170</v>
      </c>
      <c r="BM264" s="171" t="s">
        <v>624</v>
      </c>
    </row>
    <row r="265" spans="1:65" s="2" customFormat="1" ht="21.75" customHeight="1">
      <c r="A265" s="29"/>
      <c r="B265" s="158"/>
      <c r="C265" s="159" t="s">
        <v>625</v>
      </c>
      <c r="D265" s="159" t="s">
        <v>166</v>
      </c>
      <c r="E265" s="160" t="s">
        <v>626</v>
      </c>
      <c r="F265" s="161" t="s">
        <v>627</v>
      </c>
      <c r="G265" s="162" t="s">
        <v>287</v>
      </c>
      <c r="H265" s="163">
        <v>28.6</v>
      </c>
      <c r="I265" s="164"/>
      <c r="J265" s="165">
        <f t="shared" si="30"/>
        <v>0</v>
      </c>
      <c r="K265" s="166"/>
      <c r="L265" s="30"/>
      <c r="M265" s="167" t="s">
        <v>1</v>
      </c>
      <c r="N265" s="168" t="s">
        <v>39</v>
      </c>
      <c r="O265" s="55"/>
      <c r="P265" s="169">
        <f t="shared" si="31"/>
        <v>0</v>
      </c>
      <c r="Q265" s="169">
        <v>4.9350000000000002E-6</v>
      </c>
      <c r="R265" s="169">
        <f t="shared" si="32"/>
        <v>1.4114100000000001E-4</v>
      </c>
      <c r="S265" s="169">
        <v>0</v>
      </c>
      <c r="T265" s="170">
        <f t="shared" si="33"/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171" t="s">
        <v>170</v>
      </c>
      <c r="AT265" s="171" t="s">
        <v>166</v>
      </c>
      <c r="AU265" s="171" t="s">
        <v>84</v>
      </c>
      <c r="AY265" s="14" t="s">
        <v>163</v>
      </c>
      <c r="BE265" s="172">
        <f t="shared" si="34"/>
        <v>0</v>
      </c>
      <c r="BF265" s="172">
        <f t="shared" si="35"/>
        <v>0</v>
      </c>
      <c r="BG265" s="172">
        <f t="shared" si="36"/>
        <v>0</v>
      </c>
      <c r="BH265" s="172">
        <f t="shared" si="37"/>
        <v>0</v>
      </c>
      <c r="BI265" s="172">
        <f t="shared" si="38"/>
        <v>0</v>
      </c>
      <c r="BJ265" s="14" t="s">
        <v>82</v>
      </c>
      <c r="BK265" s="172">
        <f t="shared" si="39"/>
        <v>0</v>
      </c>
      <c r="BL265" s="14" t="s">
        <v>170</v>
      </c>
      <c r="BM265" s="171" t="s">
        <v>628</v>
      </c>
    </row>
    <row r="266" spans="1:65" s="2" customFormat="1" ht="21.75" customHeight="1">
      <c r="A266" s="29"/>
      <c r="B266" s="158"/>
      <c r="C266" s="159" t="s">
        <v>629</v>
      </c>
      <c r="D266" s="159" t="s">
        <v>166</v>
      </c>
      <c r="E266" s="160" t="s">
        <v>630</v>
      </c>
      <c r="F266" s="161" t="s">
        <v>631</v>
      </c>
      <c r="G266" s="162" t="s">
        <v>169</v>
      </c>
      <c r="H266" s="163">
        <v>479.5</v>
      </c>
      <c r="I266" s="164"/>
      <c r="J266" s="165">
        <f t="shared" si="30"/>
        <v>0</v>
      </c>
      <c r="K266" s="166"/>
      <c r="L266" s="30"/>
      <c r="M266" s="167" t="s">
        <v>1</v>
      </c>
      <c r="N266" s="168" t="s">
        <v>39</v>
      </c>
      <c r="O266" s="55"/>
      <c r="P266" s="169">
        <f t="shared" si="31"/>
        <v>0</v>
      </c>
      <c r="Q266" s="169">
        <v>0</v>
      </c>
      <c r="R266" s="169">
        <f t="shared" si="32"/>
        <v>0</v>
      </c>
      <c r="S266" s="169">
        <v>0.01</v>
      </c>
      <c r="T266" s="170">
        <f t="shared" si="33"/>
        <v>4.7949999999999999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171" t="s">
        <v>170</v>
      </c>
      <c r="AT266" s="171" t="s">
        <v>166</v>
      </c>
      <c r="AU266" s="171" t="s">
        <v>84</v>
      </c>
      <c r="AY266" s="14" t="s">
        <v>163</v>
      </c>
      <c r="BE266" s="172">
        <f t="shared" si="34"/>
        <v>0</v>
      </c>
      <c r="BF266" s="172">
        <f t="shared" si="35"/>
        <v>0</v>
      </c>
      <c r="BG266" s="172">
        <f t="shared" si="36"/>
        <v>0</v>
      </c>
      <c r="BH266" s="172">
        <f t="shared" si="37"/>
        <v>0</v>
      </c>
      <c r="BI266" s="172">
        <f t="shared" si="38"/>
        <v>0</v>
      </c>
      <c r="BJ266" s="14" t="s">
        <v>82</v>
      </c>
      <c r="BK266" s="172">
        <f t="shared" si="39"/>
        <v>0</v>
      </c>
      <c r="BL266" s="14" t="s">
        <v>170</v>
      </c>
      <c r="BM266" s="171" t="s">
        <v>632</v>
      </c>
    </row>
    <row r="267" spans="1:65" s="2" customFormat="1" ht="21.75" customHeight="1">
      <c r="A267" s="29"/>
      <c r="B267" s="158"/>
      <c r="C267" s="159" t="s">
        <v>633</v>
      </c>
      <c r="D267" s="159" t="s">
        <v>166</v>
      </c>
      <c r="E267" s="160" t="s">
        <v>634</v>
      </c>
      <c r="F267" s="161" t="s">
        <v>635</v>
      </c>
      <c r="G267" s="162" t="s">
        <v>169</v>
      </c>
      <c r="H267" s="163">
        <v>332.43</v>
      </c>
      <c r="I267" s="164"/>
      <c r="J267" s="165">
        <f t="shared" si="30"/>
        <v>0</v>
      </c>
      <c r="K267" s="166"/>
      <c r="L267" s="30"/>
      <c r="M267" s="167" t="s">
        <v>1</v>
      </c>
      <c r="N267" s="168" t="s">
        <v>39</v>
      </c>
      <c r="O267" s="55"/>
      <c r="P267" s="169">
        <f t="shared" si="31"/>
        <v>0</v>
      </c>
      <c r="Q267" s="169">
        <v>0</v>
      </c>
      <c r="R267" s="169">
        <f t="shared" si="32"/>
        <v>0</v>
      </c>
      <c r="S267" s="169">
        <v>0.05</v>
      </c>
      <c r="T267" s="170">
        <f t="shared" si="33"/>
        <v>16.621500000000001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71" t="s">
        <v>170</v>
      </c>
      <c r="AT267" s="171" t="s">
        <v>166</v>
      </c>
      <c r="AU267" s="171" t="s">
        <v>84</v>
      </c>
      <c r="AY267" s="14" t="s">
        <v>163</v>
      </c>
      <c r="BE267" s="172">
        <f t="shared" si="34"/>
        <v>0</v>
      </c>
      <c r="BF267" s="172">
        <f t="shared" si="35"/>
        <v>0</v>
      </c>
      <c r="BG267" s="172">
        <f t="shared" si="36"/>
        <v>0</v>
      </c>
      <c r="BH267" s="172">
        <f t="shared" si="37"/>
        <v>0</v>
      </c>
      <c r="BI267" s="172">
        <f t="shared" si="38"/>
        <v>0</v>
      </c>
      <c r="BJ267" s="14" t="s">
        <v>82</v>
      </c>
      <c r="BK267" s="172">
        <f t="shared" si="39"/>
        <v>0</v>
      </c>
      <c r="BL267" s="14" t="s">
        <v>170</v>
      </c>
      <c r="BM267" s="171" t="s">
        <v>636</v>
      </c>
    </row>
    <row r="268" spans="1:65" s="2" customFormat="1" ht="21.75" customHeight="1">
      <c r="A268" s="29"/>
      <c r="B268" s="158"/>
      <c r="C268" s="159" t="s">
        <v>637</v>
      </c>
      <c r="D268" s="159" t="s">
        <v>166</v>
      </c>
      <c r="E268" s="160" t="s">
        <v>638</v>
      </c>
      <c r="F268" s="161" t="s">
        <v>639</v>
      </c>
      <c r="G268" s="162" t="s">
        <v>169</v>
      </c>
      <c r="H268" s="163">
        <v>1580.1849999999999</v>
      </c>
      <c r="I268" s="164"/>
      <c r="J268" s="165">
        <f t="shared" si="30"/>
        <v>0</v>
      </c>
      <c r="K268" s="166"/>
      <c r="L268" s="30"/>
      <c r="M268" s="167" t="s">
        <v>1</v>
      </c>
      <c r="N268" s="168" t="s">
        <v>39</v>
      </c>
      <c r="O268" s="55"/>
      <c r="P268" s="169">
        <f t="shared" si="31"/>
        <v>0</v>
      </c>
      <c r="Q268" s="169">
        <v>0</v>
      </c>
      <c r="R268" s="169">
        <f t="shared" si="32"/>
        <v>0</v>
      </c>
      <c r="S268" s="169">
        <v>0.01</v>
      </c>
      <c r="T268" s="170">
        <f t="shared" si="33"/>
        <v>15.80185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71" t="s">
        <v>170</v>
      </c>
      <c r="AT268" s="171" t="s">
        <v>166</v>
      </c>
      <c r="AU268" s="171" t="s">
        <v>84</v>
      </c>
      <c r="AY268" s="14" t="s">
        <v>163</v>
      </c>
      <c r="BE268" s="172">
        <f t="shared" si="34"/>
        <v>0</v>
      </c>
      <c r="BF268" s="172">
        <f t="shared" si="35"/>
        <v>0</v>
      </c>
      <c r="BG268" s="172">
        <f t="shared" si="36"/>
        <v>0</v>
      </c>
      <c r="BH268" s="172">
        <f t="shared" si="37"/>
        <v>0</v>
      </c>
      <c r="BI268" s="172">
        <f t="shared" si="38"/>
        <v>0</v>
      </c>
      <c r="BJ268" s="14" t="s">
        <v>82</v>
      </c>
      <c r="BK268" s="172">
        <f t="shared" si="39"/>
        <v>0</v>
      </c>
      <c r="BL268" s="14" t="s">
        <v>170</v>
      </c>
      <c r="BM268" s="171" t="s">
        <v>640</v>
      </c>
    </row>
    <row r="269" spans="1:65" s="2" customFormat="1" ht="21.75" customHeight="1">
      <c r="A269" s="29"/>
      <c r="B269" s="158"/>
      <c r="C269" s="159" t="s">
        <v>641</v>
      </c>
      <c r="D269" s="159" t="s">
        <v>166</v>
      </c>
      <c r="E269" s="160" t="s">
        <v>642</v>
      </c>
      <c r="F269" s="161" t="s">
        <v>643</v>
      </c>
      <c r="G269" s="162" t="s">
        <v>169</v>
      </c>
      <c r="H269" s="163">
        <v>796.05399999999997</v>
      </c>
      <c r="I269" s="164"/>
      <c r="J269" s="165">
        <f t="shared" si="30"/>
        <v>0</v>
      </c>
      <c r="K269" s="166"/>
      <c r="L269" s="30"/>
      <c r="M269" s="167" t="s">
        <v>1</v>
      </c>
      <c r="N269" s="168" t="s">
        <v>39</v>
      </c>
      <c r="O269" s="55"/>
      <c r="P269" s="169">
        <f t="shared" si="31"/>
        <v>0</v>
      </c>
      <c r="Q269" s="169">
        <v>0</v>
      </c>
      <c r="R269" s="169">
        <f t="shared" si="32"/>
        <v>0</v>
      </c>
      <c r="S269" s="169">
        <v>4.5999999999999999E-2</v>
      </c>
      <c r="T269" s="170">
        <f t="shared" si="33"/>
        <v>36.618483999999995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171" t="s">
        <v>170</v>
      </c>
      <c r="AT269" s="171" t="s">
        <v>166</v>
      </c>
      <c r="AU269" s="171" t="s">
        <v>84</v>
      </c>
      <c r="AY269" s="14" t="s">
        <v>163</v>
      </c>
      <c r="BE269" s="172">
        <f t="shared" si="34"/>
        <v>0</v>
      </c>
      <c r="BF269" s="172">
        <f t="shared" si="35"/>
        <v>0</v>
      </c>
      <c r="BG269" s="172">
        <f t="shared" si="36"/>
        <v>0</v>
      </c>
      <c r="BH269" s="172">
        <f t="shared" si="37"/>
        <v>0</v>
      </c>
      <c r="BI269" s="172">
        <f t="shared" si="38"/>
        <v>0</v>
      </c>
      <c r="BJ269" s="14" t="s">
        <v>82</v>
      </c>
      <c r="BK269" s="172">
        <f t="shared" si="39"/>
        <v>0</v>
      </c>
      <c r="BL269" s="14" t="s">
        <v>170</v>
      </c>
      <c r="BM269" s="171" t="s">
        <v>644</v>
      </c>
    </row>
    <row r="270" spans="1:65" s="2" customFormat="1" ht="21.75" customHeight="1">
      <c r="A270" s="29"/>
      <c r="B270" s="158"/>
      <c r="C270" s="159" t="s">
        <v>645</v>
      </c>
      <c r="D270" s="159" t="s">
        <v>166</v>
      </c>
      <c r="E270" s="160" t="s">
        <v>646</v>
      </c>
      <c r="F270" s="161" t="s">
        <v>647</v>
      </c>
      <c r="G270" s="162" t="s">
        <v>169</v>
      </c>
      <c r="H270" s="163">
        <v>222.97499999999999</v>
      </c>
      <c r="I270" s="164"/>
      <c r="J270" s="165">
        <f t="shared" si="30"/>
        <v>0</v>
      </c>
      <c r="K270" s="166"/>
      <c r="L270" s="30"/>
      <c r="M270" s="167" t="s">
        <v>1</v>
      </c>
      <c r="N270" s="168" t="s">
        <v>39</v>
      </c>
      <c r="O270" s="55"/>
      <c r="P270" s="169">
        <f t="shared" si="31"/>
        <v>0</v>
      </c>
      <c r="Q270" s="169">
        <v>0</v>
      </c>
      <c r="R270" s="169">
        <f t="shared" si="32"/>
        <v>0</v>
      </c>
      <c r="S270" s="169">
        <v>6.8000000000000005E-2</v>
      </c>
      <c r="T270" s="170">
        <f t="shared" si="33"/>
        <v>15.1623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71" t="s">
        <v>170</v>
      </c>
      <c r="AT270" s="171" t="s">
        <v>166</v>
      </c>
      <c r="AU270" s="171" t="s">
        <v>84</v>
      </c>
      <c r="AY270" s="14" t="s">
        <v>163</v>
      </c>
      <c r="BE270" s="172">
        <f t="shared" si="34"/>
        <v>0</v>
      </c>
      <c r="BF270" s="172">
        <f t="shared" si="35"/>
        <v>0</v>
      </c>
      <c r="BG270" s="172">
        <f t="shared" si="36"/>
        <v>0</v>
      </c>
      <c r="BH270" s="172">
        <f t="shared" si="37"/>
        <v>0</v>
      </c>
      <c r="BI270" s="172">
        <f t="shared" si="38"/>
        <v>0</v>
      </c>
      <c r="BJ270" s="14" t="s">
        <v>82</v>
      </c>
      <c r="BK270" s="172">
        <f t="shared" si="39"/>
        <v>0</v>
      </c>
      <c r="BL270" s="14" t="s">
        <v>170</v>
      </c>
      <c r="BM270" s="171" t="s">
        <v>648</v>
      </c>
    </row>
    <row r="271" spans="1:65" s="12" customFormat="1" ht="22.9" customHeight="1">
      <c r="B271" s="145"/>
      <c r="D271" s="146" t="s">
        <v>73</v>
      </c>
      <c r="E271" s="156" t="s">
        <v>649</v>
      </c>
      <c r="F271" s="156" t="s">
        <v>650</v>
      </c>
      <c r="I271" s="148"/>
      <c r="J271" s="157">
        <f>BK271</f>
        <v>0</v>
      </c>
      <c r="L271" s="145"/>
      <c r="M271" s="150"/>
      <c r="N271" s="151"/>
      <c r="O271" s="151"/>
      <c r="P271" s="152">
        <f>SUM(P272:P277)</f>
        <v>0</v>
      </c>
      <c r="Q271" s="151"/>
      <c r="R271" s="152">
        <f>SUM(R272:R277)</f>
        <v>0</v>
      </c>
      <c r="S271" s="151"/>
      <c r="T271" s="153">
        <f>SUM(T272:T277)</f>
        <v>0</v>
      </c>
      <c r="AR271" s="146" t="s">
        <v>82</v>
      </c>
      <c r="AT271" s="154" t="s">
        <v>73</v>
      </c>
      <c r="AU271" s="154" t="s">
        <v>82</v>
      </c>
      <c r="AY271" s="146" t="s">
        <v>163</v>
      </c>
      <c r="BK271" s="155">
        <f>SUM(BK272:BK277)</f>
        <v>0</v>
      </c>
    </row>
    <row r="272" spans="1:65" s="2" customFormat="1" ht="21.75" customHeight="1">
      <c r="A272" s="29"/>
      <c r="B272" s="158"/>
      <c r="C272" s="159" t="s">
        <v>651</v>
      </c>
      <c r="D272" s="159" t="s">
        <v>166</v>
      </c>
      <c r="E272" s="160" t="s">
        <v>652</v>
      </c>
      <c r="F272" s="161" t="s">
        <v>653</v>
      </c>
      <c r="G272" s="162" t="s">
        <v>196</v>
      </c>
      <c r="H272" s="163">
        <v>481.90100000000001</v>
      </c>
      <c r="I272" s="164"/>
      <c r="J272" s="165">
        <f t="shared" ref="J272:J277" si="40">ROUND(I272*H272,2)</f>
        <v>0</v>
      </c>
      <c r="K272" s="166"/>
      <c r="L272" s="30"/>
      <c r="M272" s="167" t="s">
        <v>1</v>
      </c>
      <c r="N272" s="168" t="s">
        <v>39</v>
      </c>
      <c r="O272" s="55"/>
      <c r="P272" s="169">
        <f t="shared" ref="P272:P277" si="41">O272*H272</f>
        <v>0</v>
      </c>
      <c r="Q272" s="169">
        <v>0</v>
      </c>
      <c r="R272" s="169">
        <f t="shared" ref="R272:R277" si="42">Q272*H272</f>
        <v>0</v>
      </c>
      <c r="S272" s="169">
        <v>0</v>
      </c>
      <c r="T272" s="170">
        <f t="shared" ref="T272:T277" si="43">S272*H272</f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171" t="s">
        <v>170</v>
      </c>
      <c r="AT272" s="171" t="s">
        <v>166</v>
      </c>
      <c r="AU272" s="171" t="s">
        <v>84</v>
      </c>
      <c r="AY272" s="14" t="s">
        <v>163</v>
      </c>
      <c r="BE272" s="172">
        <f t="shared" ref="BE272:BE277" si="44">IF(N272="základní",J272,0)</f>
        <v>0</v>
      </c>
      <c r="BF272" s="172">
        <f t="shared" ref="BF272:BF277" si="45">IF(N272="snížená",J272,0)</f>
        <v>0</v>
      </c>
      <c r="BG272" s="172">
        <f t="shared" ref="BG272:BG277" si="46">IF(N272="zákl. přenesená",J272,0)</f>
        <v>0</v>
      </c>
      <c r="BH272" s="172">
        <f t="shared" ref="BH272:BH277" si="47">IF(N272="sníž. přenesená",J272,0)</f>
        <v>0</v>
      </c>
      <c r="BI272" s="172">
        <f t="shared" ref="BI272:BI277" si="48">IF(N272="nulová",J272,0)</f>
        <v>0</v>
      </c>
      <c r="BJ272" s="14" t="s">
        <v>82</v>
      </c>
      <c r="BK272" s="172">
        <f t="shared" ref="BK272:BK277" si="49">ROUND(I272*H272,2)</f>
        <v>0</v>
      </c>
      <c r="BL272" s="14" t="s">
        <v>170</v>
      </c>
      <c r="BM272" s="171" t="s">
        <v>654</v>
      </c>
    </row>
    <row r="273" spans="1:65" s="2" customFormat="1" ht="21.75" customHeight="1">
      <c r="A273" s="29"/>
      <c r="B273" s="158"/>
      <c r="C273" s="159" t="s">
        <v>655</v>
      </c>
      <c r="D273" s="159" t="s">
        <v>166</v>
      </c>
      <c r="E273" s="160" t="s">
        <v>656</v>
      </c>
      <c r="F273" s="161" t="s">
        <v>657</v>
      </c>
      <c r="G273" s="162" t="s">
        <v>196</v>
      </c>
      <c r="H273" s="163">
        <v>481.90100000000001</v>
      </c>
      <c r="I273" s="164"/>
      <c r="J273" s="165">
        <f t="shared" si="40"/>
        <v>0</v>
      </c>
      <c r="K273" s="166"/>
      <c r="L273" s="30"/>
      <c r="M273" s="167" t="s">
        <v>1</v>
      </c>
      <c r="N273" s="168" t="s">
        <v>39</v>
      </c>
      <c r="O273" s="55"/>
      <c r="P273" s="169">
        <f t="shared" si="41"/>
        <v>0</v>
      </c>
      <c r="Q273" s="169">
        <v>0</v>
      </c>
      <c r="R273" s="169">
        <f t="shared" si="42"/>
        <v>0</v>
      </c>
      <c r="S273" s="169">
        <v>0</v>
      </c>
      <c r="T273" s="170">
        <f t="shared" si="43"/>
        <v>0</v>
      </c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R273" s="171" t="s">
        <v>170</v>
      </c>
      <c r="AT273" s="171" t="s">
        <v>166</v>
      </c>
      <c r="AU273" s="171" t="s">
        <v>84</v>
      </c>
      <c r="AY273" s="14" t="s">
        <v>163</v>
      </c>
      <c r="BE273" s="172">
        <f t="shared" si="44"/>
        <v>0</v>
      </c>
      <c r="BF273" s="172">
        <f t="shared" si="45"/>
        <v>0</v>
      </c>
      <c r="BG273" s="172">
        <f t="shared" si="46"/>
        <v>0</v>
      </c>
      <c r="BH273" s="172">
        <f t="shared" si="47"/>
        <v>0</v>
      </c>
      <c r="BI273" s="172">
        <f t="shared" si="48"/>
        <v>0</v>
      </c>
      <c r="BJ273" s="14" t="s">
        <v>82</v>
      </c>
      <c r="BK273" s="172">
        <f t="shared" si="49"/>
        <v>0</v>
      </c>
      <c r="BL273" s="14" t="s">
        <v>170</v>
      </c>
      <c r="BM273" s="171" t="s">
        <v>658</v>
      </c>
    </row>
    <row r="274" spans="1:65" s="2" customFormat="1" ht="21.75" customHeight="1">
      <c r="A274" s="29"/>
      <c r="B274" s="158"/>
      <c r="C274" s="159" t="s">
        <v>659</v>
      </c>
      <c r="D274" s="159" t="s">
        <v>166</v>
      </c>
      <c r="E274" s="160" t="s">
        <v>660</v>
      </c>
      <c r="F274" s="161" t="s">
        <v>661</v>
      </c>
      <c r="G274" s="162" t="s">
        <v>196</v>
      </c>
      <c r="H274" s="163">
        <v>7228.5150000000003</v>
      </c>
      <c r="I274" s="164"/>
      <c r="J274" s="165">
        <f t="shared" si="40"/>
        <v>0</v>
      </c>
      <c r="K274" s="166"/>
      <c r="L274" s="30"/>
      <c r="M274" s="167" t="s">
        <v>1</v>
      </c>
      <c r="N274" s="168" t="s">
        <v>39</v>
      </c>
      <c r="O274" s="55"/>
      <c r="P274" s="169">
        <f t="shared" si="41"/>
        <v>0</v>
      </c>
      <c r="Q274" s="169">
        <v>0</v>
      </c>
      <c r="R274" s="169">
        <f t="shared" si="42"/>
        <v>0</v>
      </c>
      <c r="S274" s="169">
        <v>0</v>
      </c>
      <c r="T274" s="170">
        <f t="shared" si="43"/>
        <v>0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171" t="s">
        <v>170</v>
      </c>
      <c r="AT274" s="171" t="s">
        <v>166</v>
      </c>
      <c r="AU274" s="171" t="s">
        <v>84</v>
      </c>
      <c r="AY274" s="14" t="s">
        <v>163</v>
      </c>
      <c r="BE274" s="172">
        <f t="shared" si="44"/>
        <v>0</v>
      </c>
      <c r="BF274" s="172">
        <f t="shared" si="45"/>
        <v>0</v>
      </c>
      <c r="BG274" s="172">
        <f t="shared" si="46"/>
        <v>0</v>
      </c>
      <c r="BH274" s="172">
        <f t="shared" si="47"/>
        <v>0</v>
      </c>
      <c r="BI274" s="172">
        <f t="shared" si="48"/>
        <v>0</v>
      </c>
      <c r="BJ274" s="14" t="s">
        <v>82</v>
      </c>
      <c r="BK274" s="172">
        <f t="shared" si="49"/>
        <v>0</v>
      </c>
      <c r="BL274" s="14" t="s">
        <v>170</v>
      </c>
      <c r="BM274" s="171" t="s">
        <v>662</v>
      </c>
    </row>
    <row r="275" spans="1:65" s="2" customFormat="1" ht="21.75" customHeight="1">
      <c r="A275" s="29"/>
      <c r="B275" s="158"/>
      <c r="C275" s="159" t="s">
        <v>663</v>
      </c>
      <c r="D275" s="159" t="s">
        <v>166</v>
      </c>
      <c r="E275" s="160" t="s">
        <v>664</v>
      </c>
      <c r="F275" s="161" t="s">
        <v>665</v>
      </c>
      <c r="G275" s="162" t="s">
        <v>196</v>
      </c>
      <c r="H275" s="163">
        <v>95.093000000000004</v>
      </c>
      <c r="I275" s="164"/>
      <c r="J275" s="165">
        <f t="shared" si="40"/>
        <v>0</v>
      </c>
      <c r="K275" s="166"/>
      <c r="L275" s="30"/>
      <c r="M275" s="167" t="s">
        <v>1</v>
      </c>
      <c r="N275" s="168" t="s">
        <v>39</v>
      </c>
      <c r="O275" s="55"/>
      <c r="P275" s="169">
        <f t="shared" si="41"/>
        <v>0</v>
      </c>
      <c r="Q275" s="169">
        <v>0</v>
      </c>
      <c r="R275" s="169">
        <f t="shared" si="42"/>
        <v>0</v>
      </c>
      <c r="S275" s="169">
        <v>0</v>
      </c>
      <c r="T275" s="170">
        <f t="shared" si="43"/>
        <v>0</v>
      </c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R275" s="171" t="s">
        <v>170</v>
      </c>
      <c r="AT275" s="171" t="s">
        <v>166</v>
      </c>
      <c r="AU275" s="171" t="s">
        <v>84</v>
      </c>
      <c r="AY275" s="14" t="s">
        <v>163</v>
      </c>
      <c r="BE275" s="172">
        <f t="shared" si="44"/>
        <v>0</v>
      </c>
      <c r="BF275" s="172">
        <f t="shared" si="45"/>
        <v>0</v>
      </c>
      <c r="BG275" s="172">
        <f t="shared" si="46"/>
        <v>0</v>
      </c>
      <c r="BH275" s="172">
        <f t="shared" si="47"/>
        <v>0</v>
      </c>
      <c r="BI275" s="172">
        <f t="shared" si="48"/>
        <v>0</v>
      </c>
      <c r="BJ275" s="14" t="s">
        <v>82</v>
      </c>
      <c r="BK275" s="172">
        <f t="shared" si="49"/>
        <v>0</v>
      </c>
      <c r="BL275" s="14" t="s">
        <v>170</v>
      </c>
      <c r="BM275" s="171" t="s">
        <v>666</v>
      </c>
    </row>
    <row r="276" spans="1:65" s="2" customFormat="1" ht="21.75" customHeight="1">
      <c r="A276" s="29"/>
      <c r="B276" s="158"/>
      <c r="C276" s="159" t="s">
        <v>667</v>
      </c>
      <c r="D276" s="159" t="s">
        <v>166</v>
      </c>
      <c r="E276" s="160" t="s">
        <v>668</v>
      </c>
      <c r="F276" s="161" t="s">
        <v>669</v>
      </c>
      <c r="G276" s="162" t="s">
        <v>196</v>
      </c>
      <c r="H276" s="163">
        <v>322.529</v>
      </c>
      <c r="I276" s="164"/>
      <c r="J276" s="165">
        <f t="shared" si="40"/>
        <v>0</v>
      </c>
      <c r="K276" s="166"/>
      <c r="L276" s="30"/>
      <c r="M276" s="167" t="s">
        <v>1</v>
      </c>
      <c r="N276" s="168" t="s">
        <v>39</v>
      </c>
      <c r="O276" s="55"/>
      <c r="P276" s="169">
        <f t="shared" si="41"/>
        <v>0</v>
      </c>
      <c r="Q276" s="169">
        <v>0</v>
      </c>
      <c r="R276" s="169">
        <f t="shared" si="42"/>
        <v>0</v>
      </c>
      <c r="S276" s="169">
        <v>0</v>
      </c>
      <c r="T276" s="170">
        <f t="shared" si="43"/>
        <v>0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171" t="s">
        <v>170</v>
      </c>
      <c r="AT276" s="171" t="s">
        <v>166</v>
      </c>
      <c r="AU276" s="171" t="s">
        <v>84</v>
      </c>
      <c r="AY276" s="14" t="s">
        <v>163</v>
      </c>
      <c r="BE276" s="172">
        <f t="shared" si="44"/>
        <v>0</v>
      </c>
      <c r="BF276" s="172">
        <f t="shared" si="45"/>
        <v>0</v>
      </c>
      <c r="BG276" s="172">
        <f t="shared" si="46"/>
        <v>0</v>
      </c>
      <c r="BH276" s="172">
        <f t="shared" si="47"/>
        <v>0</v>
      </c>
      <c r="BI276" s="172">
        <f t="shared" si="48"/>
        <v>0</v>
      </c>
      <c r="BJ276" s="14" t="s">
        <v>82</v>
      </c>
      <c r="BK276" s="172">
        <f t="shared" si="49"/>
        <v>0</v>
      </c>
      <c r="BL276" s="14" t="s">
        <v>170</v>
      </c>
      <c r="BM276" s="171" t="s">
        <v>670</v>
      </c>
    </row>
    <row r="277" spans="1:65" s="2" customFormat="1" ht="21.75" customHeight="1">
      <c r="A277" s="29"/>
      <c r="B277" s="158"/>
      <c r="C277" s="159" t="s">
        <v>671</v>
      </c>
      <c r="D277" s="159" t="s">
        <v>166</v>
      </c>
      <c r="E277" s="160" t="s">
        <v>672</v>
      </c>
      <c r="F277" s="161" t="s">
        <v>673</v>
      </c>
      <c r="G277" s="162" t="s">
        <v>196</v>
      </c>
      <c r="H277" s="163">
        <v>49.11</v>
      </c>
      <c r="I277" s="164"/>
      <c r="J277" s="165">
        <f t="shared" si="40"/>
        <v>0</v>
      </c>
      <c r="K277" s="166"/>
      <c r="L277" s="30"/>
      <c r="M277" s="167" t="s">
        <v>1</v>
      </c>
      <c r="N277" s="168" t="s">
        <v>39</v>
      </c>
      <c r="O277" s="55"/>
      <c r="P277" s="169">
        <f t="shared" si="41"/>
        <v>0</v>
      </c>
      <c r="Q277" s="169">
        <v>0</v>
      </c>
      <c r="R277" s="169">
        <f t="shared" si="42"/>
        <v>0</v>
      </c>
      <c r="S277" s="169">
        <v>0</v>
      </c>
      <c r="T277" s="170">
        <f t="shared" si="43"/>
        <v>0</v>
      </c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R277" s="171" t="s">
        <v>170</v>
      </c>
      <c r="AT277" s="171" t="s">
        <v>166</v>
      </c>
      <c r="AU277" s="171" t="s">
        <v>84</v>
      </c>
      <c r="AY277" s="14" t="s">
        <v>163</v>
      </c>
      <c r="BE277" s="172">
        <f t="shared" si="44"/>
        <v>0</v>
      </c>
      <c r="BF277" s="172">
        <f t="shared" si="45"/>
        <v>0</v>
      </c>
      <c r="BG277" s="172">
        <f t="shared" si="46"/>
        <v>0</v>
      </c>
      <c r="BH277" s="172">
        <f t="shared" si="47"/>
        <v>0</v>
      </c>
      <c r="BI277" s="172">
        <f t="shared" si="48"/>
        <v>0</v>
      </c>
      <c r="BJ277" s="14" t="s">
        <v>82</v>
      </c>
      <c r="BK277" s="172">
        <f t="shared" si="49"/>
        <v>0</v>
      </c>
      <c r="BL277" s="14" t="s">
        <v>170</v>
      </c>
      <c r="BM277" s="171" t="s">
        <v>674</v>
      </c>
    </row>
    <row r="278" spans="1:65" s="12" customFormat="1" ht="22.9" customHeight="1">
      <c r="B278" s="145"/>
      <c r="D278" s="146" t="s">
        <v>73</v>
      </c>
      <c r="E278" s="156" t="s">
        <v>675</v>
      </c>
      <c r="F278" s="156" t="s">
        <v>676</v>
      </c>
      <c r="I278" s="148"/>
      <c r="J278" s="157">
        <f>BK278</f>
        <v>0</v>
      </c>
      <c r="L278" s="145"/>
      <c r="M278" s="150"/>
      <c r="N278" s="151"/>
      <c r="O278" s="151"/>
      <c r="P278" s="152">
        <f>P279</f>
        <v>0</v>
      </c>
      <c r="Q278" s="151"/>
      <c r="R278" s="152">
        <f>R279</f>
        <v>0</v>
      </c>
      <c r="S278" s="151"/>
      <c r="T278" s="153">
        <f>T279</f>
        <v>0</v>
      </c>
      <c r="AR278" s="146" t="s">
        <v>82</v>
      </c>
      <c r="AT278" s="154" t="s">
        <v>73</v>
      </c>
      <c r="AU278" s="154" t="s">
        <v>82</v>
      </c>
      <c r="AY278" s="146" t="s">
        <v>163</v>
      </c>
      <c r="BK278" s="155">
        <f>BK279</f>
        <v>0</v>
      </c>
    </row>
    <row r="279" spans="1:65" s="2" customFormat="1" ht="21.75" customHeight="1">
      <c r="A279" s="29"/>
      <c r="B279" s="158"/>
      <c r="C279" s="159" t="s">
        <v>677</v>
      </c>
      <c r="D279" s="159" t="s">
        <v>166</v>
      </c>
      <c r="E279" s="160" t="s">
        <v>678</v>
      </c>
      <c r="F279" s="161" t="s">
        <v>679</v>
      </c>
      <c r="G279" s="162" t="s">
        <v>196</v>
      </c>
      <c r="H279" s="163">
        <v>262.55200000000002</v>
      </c>
      <c r="I279" s="164"/>
      <c r="J279" s="165">
        <f>ROUND(I279*H279,2)</f>
        <v>0</v>
      </c>
      <c r="K279" s="166"/>
      <c r="L279" s="30"/>
      <c r="M279" s="167" t="s">
        <v>1</v>
      </c>
      <c r="N279" s="168" t="s">
        <v>39</v>
      </c>
      <c r="O279" s="55"/>
      <c r="P279" s="169">
        <f>O279*H279</f>
        <v>0</v>
      </c>
      <c r="Q279" s="169">
        <v>0</v>
      </c>
      <c r="R279" s="169">
        <f>Q279*H279</f>
        <v>0</v>
      </c>
      <c r="S279" s="169">
        <v>0</v>
      </c>
      <c r="T279" s="170">
        <f>S279*H279</f>
        <v>0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171" t="s">
        <v>170</v>
      </c>
      <c r="AT279" s="171" t="s">
        <v>166</v>
      </c>
      <c r="AU279" s="171" t="s">
        <v>84</v>
      </c>
      <c r="AY279" s="14" t="s">
        <v>163</v>
      </c>
      <c r="BE279" s="172">
        <f>IF(N279="základní",J279,0)</f>
        <v>0</v>
      </c>
      <c r="BF279" s="172">
        <f>IF(N279="snížená",J279,0)</f>
        <v>0</v>
      </c>
      <c r="BG279" s="172">
        <f>IF(N279="zákl. přenesená",J279,0)</f>
        <v>0</v>
      </c>
      <c r="BH279" s="172">
        <f>IF(N279="sníž. přenesená",J279,0)</f>
        <v>0</v>
      </c>
      <c r="BI279" s="172">
        <f>IF(N279="nulová",J279,0)</f>
        <v>0</v>
      </c>
      <c r="BJ279" s="14" t="s">
        <v>82</v>
      </c>
      <c r="BK279" s="172">
        <f>ROUND(I279*H279,2)</f>
        <v>0</v>
      </c>
      <c r="BL279" s="14" t="s">
        <v>170</v>
      </c>
      <c r="BM279" s="171" t="s">
        <v>680</v>
      </c>
    </row>
    <row r="280" spans="1:65" s="12" customFormat="1" ht="25.9" customHeight="1">
      <c r="B280" s="145"/>
      <c r="D280" s="146" t="s">
        <v>73</v>
      </c>
      <c r="E280" s="147" t="s">
        <v>681</v>
      </c>
      <c r="F280" s="147" t="s">
        <v>682</v>
      </c>
      <c r="I280" s="148"/>
      <c r="J280" s="149">
        <f>BK280</f>
        <v>0</v>
      </c>
      <c r="L280" s="145"/>
      <c r="M280" s="150"/>
      <c r="N280" s="151"/>
      <c r="O280" s="151"/>
      <c r="P280" s="152">
        <f>P281+P300+P306+P311+P313+P335+P341+P368+P381+P395+P416+P423+P432+P437+P443</f>
        <v>0</v>
      </c>
      <c r="Q280" s="151"/>
      <c r="R280" s="152">
        <f>R281+R300+R306+R311+R313+R335+R341+R368+R381+R395+R416+R423+R432+R437+R443</f>
        <v>66.235895900130004</v>
      </c>
      <c r="S280" s="151"/>
      <c r="T280" s="153">
        <f>T281+T300+T306+T311+T313+T335+T341+T368+T381+T395+T416+T423+T432+T437+T443</f>
        <v>49.110046009999991</v>
      </c>
      <c r="AR280" s="146" t="s">
        <v>84</v>
      </c>
      <c r="AT280" s="154" t="s">
        <v>73</v>
      </c>
      <c r="AU280" s="154" t="s">
        <v>74</v>
      </c>
      <c r="AY280" s="146" t="s">
        <v>163</v>
      </c>
      <c r="BK280" s="155">
        <f>BK281+BK300+BK306+BK311+BK313+BK335+BK341+BK368+BK381+BK395+BK416+BK423+BK432+BK437+BK443</f>
        <v>0</v>
      </c>
    </row>
    <row r="281" spans="1:65" s="12" customFormat="1" ht="22.9" customHeight="1">
      <c r="B281" s="145"/>
      <c r="D281" s="146" t="s">
        <v>73</v>
      </c>
      <c r="E281" s="156" t="s">
        <v>683</v>
      </c>
      <c r="F281" s="156" t="s">
        <v>684</v>
      </c>
      <c r="I281" s="148"/>
      <c r="J281" s="157">
        <f>BK281</f>
        <v>0</v>
      </c>
      <c r="L281" s="145"/>
      <c r="M281" s="150"/>
      <c r="N281" s="151"/>
      <c r="O281" s="151"/>
      <c r="P281" s="152">
        <f>SUM(P282:P299)</f>
        <v>0</v>
      </c>
      <c r="Q281" s="151"/>
      <c r="R281" s="152">
        <f>SUM(R282:R299)</f>
        <v>2.2807822829699997</v>
      </c>
      <c r="S281" s="151"/>
      <c r="T281" s="153">
        <f>SUM(T282:T299)</f>
        <v>0.31169999999999998</v>
      </c>
      <c r="AR281" s="146" t="s">
        <v>84</v>
      </c>
      <c r="AT281" s="154" t="s">
        <v>73</v>
      </c>
      <c r="AU281" s="154" t="s">
        <v>82</v>
      </c>
      <c r="AY281" s="146" t="s">
        <v>163</v>
      </c>
      <c r="BK281" s="155">
        <f>SUM(BK282:BK299)</f>
        <v>0</v>
      </c>
    </row>
    <row r="282" spans="1:65" s="2" customFormat="1" ht="21.75" customHeight="1">
      <c r="A282" s="29"/>
      <c r="B282" s="158"/>
      <c r="C282" s="159" t="s">
        <v>685</v>
      </c>
      <c r="D282" s="159" t="s">
        <v>166</v>
      </c>
      <c r="E282" s="160" t="s">
        <v>686</v>
      </c>
      <c r="F282" s="161" t="s">
        <v>687</v>
      </c>
      <c r="G282" s="162" t="s">
        <v>169</v>
      </c>
      <c r="H282" s="163">
        <v>68.477999999999994</v>
      </c>
      <c r="I282" s="164"/>
      <c r="J282" s="165">
        <f t="shared" ref="J282:J299" si="50">ROUND(I282*H282,2)</f>
        <v>0</v>
      </c>
      <c r="K282" s="166"/>
      <c r="L282" s="30"/>
      <c r="M282" s="167" t="s">
        <v>1</v>
      </c>
      <c r="N282" s="168" t="s">
        <v>39</v>
      </c>
      <c r="O282" s="55"/>
      <c r="P282" s="169">
        <f t="shared" ref="P282:P299" si="51">O282*H282</f>
        <v>0</v>
      </c>
      <c r="Q282" s="169">
        <v>0</v>
      </c>
      <c r="R282" s="169">
        <f t="shared" ref="R282:R299" si="52">Q282*H282</f>
        <v>0</v>
      </c>
      <c r="S282" s="169">
        <v>0</v>
      </c>
      <c r="T282" s="170">
        <f t="shared" ref="T282:T299" si="53">S282*H282</f>
        <v>0</v>
      </c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R282" s="171" t="s">
        <v>536</v>
      </c>
      <c r="AT282" s="171" t="s">
        <v>166</v>
      </c>
      <c r="AU282" s="171" t="s">
        <v>84</v>
      </c>
      <c r="AY282" s="14" t="s">
        <v>163</v>
      </c>
      <c r="BE282" s="172">
        <f t="shared" ref="BE282:BE299" si="54">IF(N282="základní",J282,0)</f>
        <v>0</v>
      </c>
      <c r="BF282" s="172">
        <f t="shared" ref="BF282:BF299" si="55">IF(N282="snížená",J282,0)</f>
        <v>0</v>
      </c>
      <c r="BG282" s="172">
        <f t="shared" ref="BG282:BG299" si="56">IF(N282="zákl. přenesená",J282,0)</f>
        <v>0</v>
      </c>
      <c r="BH282" s="172">
        <f t="shared" ref="BH282:BH299" si="57">IF(N282="sníž. přenesená",J282,0)</f>
        <v>0</v>
      </c>
      <c r="BI282" s="172">
        <f t="shared" ref="BI282:BI299" si="58">IF(N282="nulová",J282,0)</f>
        <v>0</v>
      </c>
      <c r="BJ282" s="14" t="s">
        <v>82</v>
      </c>
      <c r="BK282" s="172">
        <f t="shared" ref="BK282:BK299" si="59">ROUND(I282*H282,2)</f>
        <v>0</v>
      </c>
      <c r="BL282" s="14" t="s">
        <v>536</v>
      </c>
      <c r="BM282" s="171" t="s">
        <v>688</v>
      </c>
    </row>
    <row r="283" spans="1:65" s="2" customFormat="1" ht="16.5" customHeight="1">
      <c r="A283" s="29"/>
      <c r="B283" s="158"/>
      <c r="C283" s="173" t="s">
        <v>689</v>
      </c>
      <c r="D283" s="173" t="s">
        <v>207</v>
      </c>
      <c r="E283" s="174" t="s">
        <v>690</v>
      </c>
      <c r="F283" s="175" t="s">
        <v>691</v>
      </c>
      <c r="G283" s="176" t="s">
        <v>196</v>
      </c>
      <c r="H283" s="177">
        <v>2.4E-2</v>
      </c>
      <c r="I283" s="178"/>
      <c r="J283" s="179">
        <f t="shared" si="50"/>
        <v>0</v>
      </c>
      <c r="K283" s="180"/>
      <c r="L283" s="181"/>
      <c r="M283" s="182" t="s">
        <v>1</v>
      </c>
      <c r="N283" s="183" t="s">
        <v>39</v>
      </c>
      <c r="O283" s="55"/>
      <c r="P283" s="169">
        <f t="shared" si="51"/>
        <v>0</v>
      </c>
      <c r="Q283" s="169">
        <v>1</v>
      </c>
      <c r="R283" s="169">
        <f t="shared" si="52"/>
        <v>2.4E-2</v>
      </c>
      <c r="S283" s="169">
        <v>0</v>
      </c>
      <c r="T283" s="170">
        <f t="shared" si="53"/>
        <v>0</v>
      </c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R283" s="171" t="s">
        <v>692</v>
      </c>
      <c r="AT283" s="171" t="s">
        <v>207</v>
      </c>
      <c r="AU283" s="171" t="s">
        <v>84</v>
      </c>
      <c r="AY283" s="14" t="s">
        <v>163</v>
      </c>
      <c r="BE283" s="172">
        <f t="shared" si="54"/>
        <v>0</v>
      </c>
      <c r="BF283" s="172">
        <f t="shared" si="55"/>
        <v>0</v>
      </c>
      <c r="BG283" s="172">
        <f t="shared" si="56"/>
        <v>0</v>
      </c>
      <c r="BH283" s="172">
        <f t="shared" si="57"/>
        <v>0</v>
      </c>
      <c r="BI283" s="172">
        <f t="shared" si="58"/>
        <v>0</v>
      </c>
      <c r="BJ283" s="14" t="s">
        <v>82</v>
      </c>
      <c r="BK283" s="172">
        <f t="shared" si="59"/>
        <v>0</v>
      </c>
      <c r="BL283" s="14" t="s">
        <v>536</v>
      </c>
      <c r="BM283" s="171" t="s">
        <v>693</v>
      </c>
    </row>
    <row r="284" spans="1:65" s="2" customFormat="1" ht="21.75" customHeight="1">
      <c r="A284" s="29"/>
      <c r="B284" s="158"/>
      <c r="C284" s="159" t="s">
        <v>694</v>
      </c>
      <c r="D284" s="159" t="s">
        <v>166</v>
      </c>
      <c r="E284" s="160" t="s">
        <v>695</v>
      </c>
      <c r="F284" s="161" t="s">
        <v>696</v>
      </c>
      <c r="G284" s="162" t="s">
        <v>169</v>
      </c>
      <c r="H284" s="163">
        <v>264.99599999999998</v>
      </c>
      <c r="I284" s="164"/>
      <c r="J284" s="165">
        <f t="shared" si="50"/>
        <v>0</v>
      </c>
      <c r="K284" s="166"/>
      <c r="L284" s="30"/>
      <c r="M284" s="167" t="s">
        <v>1</v>
      </c>
      <c r="N284" s="168" t="s">
        <v>39</v>
      </c>
      <c r="O284" s="55"/>
      <c r="P284" s="169">
        <f t="shared" si="51"/>
        <v>0</v>
      </c>
      <c r="Q284" s="169">
        <v>0</v>
      </c>
      <c r="R284" s="169">
        <f t="shared" si="52"/>
        <v>0</v>
      </c>
      <c r="S284" s="169">
        <v>0</v>
      </c>
      <c r="T284" s="170">
        <f t="shared" si="53"/>
        <v>0</v>
      </c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R284" s="171" t="s">
        <v>536</v>
      </c>
      <c r="AT284" s="171" t="s">
        <v>166</v>
      </c>
      <c r="AU284" s="171" t="s">
        <v>84</v>
      </c>
      <c r="AY284" s="14" t="s">
        <v>163</v>
      </c>
      <c r="BE284" s="172">
        <f t="shared" si="54"/>
        <v>0</v>
      </c>
      <c r="BF284" s="172">
        <f t="shared" si="55"/>
        <v>0</v>
      </c>
      <c r="BG284" s="172">
        <f t="shared" si="56"/>
        <v>0</v>
      </c>
      <c r="BH284" s="172">
        <f t="shared" si="57"/>
        <v>0</v>
      </c>
      <c r="BI284" s="172">
        <f t="shared" si="58"/>
        <v>0</v>
      </c>
      <c r="BJ284" s="14" t="s">
        <v>82</v>
      </c>
      <c r="BK284" s="172">
        <f t="shared" si="59"/>
        <v>0</v>
      </c>
      <c r="BL284" s="14" t="s">
        <v>536</v>
      </c>
      <c r="BM284" s="171" t="s">
        <v>697</v>
      </c>
    </row>
    <row r="285" spans="1:65" s="2" customFormat="1" ht="16.5" customHeight="1">
      <c r="A285" s="29"/>
      <c r="B285" s="158"/>
      <c r="C285" s="173" t="s">
        <v>698</v>
      </c>
      <c r="D285" s="173" t="s">
        <v>207</v>
      </c>
      <c r="E285" s="174" t="s">
        <v>699</v>
      </c>
      <c r="F285" s="175" t="s">
        <v>700</v>
      </c>
      <c r="G285" s="176" t="s">
        <v>701</v>
      </c>
      <c r="H285" s="177">
        <v>397.49400000000003</v>
      </c>
      <c r="I285" s="178"/>
      <c r="J285" s="179">
        <f t="shared" si="50"/>
        <v>0</v>
      </c>
      <c r="K285" s="180"/>
      <c r="L285" s="181"/>
      <c r="M285" s="182" t="s">
        <v>1</v>
      </c>
      <c r="N285" s="183" t="s">
        <v>39</v>
      </c>
      <c r="O285" s="55"/>
      <c r="P285" s="169">
        <f t="shared" si="51"/>
        <v>0</v>
      </c>
      <c r="Q285" s="169">
        <v>1E-3</v>
      </c>
      <c r="R285" s="169">
        <f t="shared" si="52"/>
        <v>0.39749400000000001</v>
      </c>
      <c r="S285" s="169">
        <v>0</v>
      </c>
      <c r="T285" s="170">
        <f t="shared" si="53"/>
        <v>0</v>
      </c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R285" s="171" t="s">
        <v>692</v>
      </c>
      <c r="AT285" s="171" t="s">
        <v>207</v>
      </c>
      <c r="AU285" s="171" t="s">
        <v>84</v>
      </c>
      <c r="AY285" s="14" t="s">
        <v>163</v>
      </c>
      <c r="BE285" s="172">
        <f t="shared" si="54"/>
        <v>0</v>
      </c>
      <c r="BF285" s="172">
        <f t="shared" si="55"/>
        <v>0</v>
      </c>
      <c r="BG285" s="172">
        <f t="shared" si="56"/>
        <v>0</v>
      </c>
      <c r="BH285" s="172">
        <f t="shared" si="57"/>
        <v>0</v>
      </c>
      <c r="BI285" s="172">
        <f t="shared" si="58"/>
        <v>0</v>
      </c>
      <c r="BJ285" s="14" t="s">
        <v>82</v>
      </c>
      <c r="BK285" s="172">
        <f t="shared" si="59"/>
        <v>0</v>
      </c>
      <c r="BL285" s="14" t="s">
        <v>536</v>
      </c>
      <c r="BM285" s="171" t="s">
        <v>702</v>
      </c>
    </row>
    <row r="286" spans="1:65" s="2" customFormat="1" ht="21.75" customHeight="1">
      <c r="A286" s="29"/>
      <c r="B286" s="158"/>
      <c r="C286" s="159" t="s">
        <v>703</v>
      </c>
      <c r="D286" s="159" t="s">
        <v>166</v>
      </c>
      <c r="E286" s="160" t="s">
        <v>704</v>
      </c>
      <c r="F286" s="161" t="s">
        <v>705</v>
      </c>
      <c r="G286" s="162" t="s">
        <v>169</v>
      </c>
      <c r="H286" s="163">
        <v>30.962</v>
      </c>
      <c r="I286" s="164"/>
      <c r="J286" s="165">
        <f t="shared" si="50"/>
        <v>0</v>
      </c>
      <c r="K286" s="166"/>
      <c r="L286" s="30"/>
      <c r="M286" s="167" t="s">
        <v>1</v>
      </c>
      <c r="N286" s="168" t="s">
        <v>39</v>
      </c>
      <c r="O286" s="55"/>
      <c r="P286" s="169">
        <f t="shared" si="51"/>
        <v>0</v>
      </c>
      <c r="Q286" s="169">
        <v>0</v>
      </c>
      <c r="R286" s="169">
        <f t="shared" si="52"/>
        <v>0</v>
      </c>
      <c r="S286" s="169">
        <v>0</v>
      </c>
      <c r="T286" s="170">
        <f t="shared" si="53"/>
        <v>0</v>
      </c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R286" s="171" t="s">
        <v>536</v>
      </c>
      <c r="AT286" s="171" t="s">
        <v>166</v>
      </c>
      <c r="AU286" s="171" t="s">
        <v>84</v>
      </c>
      <c r="AY286" s="14" t="s">
        <v>163</v>
      </c>
      <c r="BE286" s="172">
        <f t="shared" si="54"/>
        <v>0</v>
      </c>
      <c r="BF286" s="172">
        <f t="shared" si="55"/>
        <v>0</v>
      </c>
      <c r="BG286" s="172">
        <f t="shared" si="56"/>
        <v>0</v>
      </c>
      <c r="BH286" s="172">
        <f t="shared" si="57"/>
        <v>0</v>
      </c>
      <c r="BI286" s="172">
        <f t="shared" si="58"/>
        <v>0</v>
      </c>
      <c r="BJ286" s="14" t="s">
        <v>82</v>
      </c>
      <c r="BK286" s="172">
        <f t="shared" si="59"/>
        <v>0</v>
      </c>
      <c r="BL286" s="14" t="s">
        <v>536</v>
      </c>
      <c r="BM286" s="171" t="s">
        <v>706</v>
      </c>
    </row>
    <row r="287" spans="1:65" s="2" customFormat="1" ht="16.5" customHeight="1">
      <c r="A287" s="29"/>
      <c r="B287" s="158"/>
      <c r="C287" s="173" t="s">
        <v>707</v>
      </c>
      <c r="D287" s="173" t="s">
        <v>207</v>
      </c>
      <c r="E287" s="174" t="s">
        <v>708</v>
      </c>
      <c r="F287" s="175" t="s">
        <v>709</v>
      </c>
      <c r="G287" s="176" t="s">
        <v>701</v>
      </c>
      <c r="H287" s="177">
        <v>46.442999999999998</v>
      </c>
      <c r="I287" s="178"/>
      <c r="J287" s="179">
        <f t="shared" si="50"/>
        <v>0</v>
      </c>
      <c r="K287" s="180"/>
      <c r="L287" s="181"/>
      <c r="M287" s="182" t="s">
        <v>1</v>
      </c>
      <c r="N287" s="183" t="s">
        <v>39</v>
      </c>
      <c r="O287" s="55"/>
      <c r="P287" s="169">
        <f t="shared" si="51"/>
        <v>0</v>
      </c>
      <c r="Q287" s="169">
        <v>1E-3</v>
      </c>
      <c r="R287" s="169">
        <f t="shared" si="52"/>
        <v>4.6442999999999998E-2</v>
      </c>
      <c r="S287" s="169">
        <v>0</v>
      </c>
      <c r="T287" s="170">
        <f t="shared" si="53"/>
        <v>0</v>
      </c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R287" s="171" t="s">
        <v>692</v>
      </c>
      <c r="AT287" s="171" t="s">
        <v>207</v>
      </c>
      <c r="AU287" s="171" t="s">
        <v>84</v>
      </c>
      <c r="AY287" s="14" t="s">
        <v>163</v>
      </c>
      <c r="BE287" s="172">
        <f t="shared" si="54"/>
        <v>0</v>
      </c>
      <c r="BF287" s="172">
        <f t="shared" si="55"/>
        <v>0</v>
      </c>
      <c r="BG287" s="172">
        <f t="shared" si="56"/>
        <v>0</v>
      </c>
      <c r="BH287" s="172">
        <f t="shared" si="57"/>
        <v>0</v>
      </c>
      <c r="BI287" s="172">
        <f t="shared" si="58"/>
        <v>0</v>
      </c>
      <c r="BJ287" s="14" t="s">
        <v>82</v>
      </c>
      <c r="BK287" s="172">
        <f t="shared" si="59"/>
        <v>0</v>
      </c>
      <c r="BL287" s="14" t="s">
        <v>536</v>
      </c>
      <c r="BM287" s="171" t="s">
        <v>710</v>
      </c>
    </row>
    <row r="288" spans="1:65" s="2" customFormat="1" ht="21.75" customHeight="1">
      <c r="A288" s="29"/>
      <c r="B288" s="158"/>
      <c r="C288" s="159" t="s">
        <v>711</v>
      </c>
      <c r="D288" s="159" t="s">
        <v>166</v>
      </c>
      <c r="E288" s="160" t="s">
        <v>712</v>
      </c>
      <c r="F288" s="161" t="s">
        <v>713</v>
      </c>
      <c r="G288" s="162" t="s">
        <v>169</v>
      </c>
      <c r="H288" s="163">
        <v>12.34</v>
      </c>
      <c r="I288" s="164"/>
      <c r="J288" s="165">
        <f t="shared" si="50"/>
        <v>0</v>
      </c>
      <c r="K288" s="166"/>
      <c r="L288" s="30"/>
      <c r="M288" s="167" t="s">
        <v>1</v>
      </c>
      <c r="N288" s="168" t="s">
        <v>39</v>
      </c>
      <c r="O288" s="55"/>
      <c r="P288" s="169">
        <f t="shared" si="51"/>
        <v>0</v>
      </c>
      <c r="Q288" s="169">
        <v>0</v>
      </c>
      <c r="R288" s="169">
        <f t="shared" si="52"/>
        <v>0</v>
      </c>
      <c r="S288" s="169">
        <v>0</v>
      </c>
      <c r="T288" s="170">
        <f t="shared" si="53"/>
        <v>0</v>
      </c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R288" s="171" t="s">
        <v>536</v>
      </c>
      <c r="AT288" s="171" t="s">
        <v>166</v>
      </c>
      <c r="AU288" s="171" t="s">
        <v>84</v>
      </c>
      <c r="AY288" s="14" t="s">
        <v>163</v>
      </c>
      <c r="BE288" s="172">
        <f t="shared" si="54"/>
        <v>0</v>
      </c>
      <c r="BF288" s="172">
        <f t="shared" si="55"/>
        <v>0</v>
      </c>
      <c r="BG288" s="172">
        <f t="shared" si="56"/>
        <v>0</v>
      </c>
      <c r="BH288" s="172">
        <f t="shared" si="57"/>
        <v>0</v>
      </c>
      <c r="BI288" s="172">
        <f t="shared" si="58"/>
        <v>0</v>
      </c>
      <c r="BJ288" s="14" t="s">
        <v>82</v>
      </c>
      <c r="BK288" s="172">
        <f t="shared" si="59"/>
        <v>0</v>
      </c>
      <c r="BL288" s="14" t="s">
        <v>536</v>
      </c>
      <c r="BM288" s="171" t="s">
        <v>714</v>
      </c>
    </row>
    <row r="289" spans="1:65" s="2" customFormat="1" ht="16.5" customHeight="1">
      <c r="A289" s="29"/>
      <c r="B289" s="158"/>
      <c r="C289" s="173" t="s">
        <v>715</v>
      </c>
      <c r="D289" s="173" t="s">
        <v>207</v>
      </c>
      <c r="E289" s="174" t="s">
        <v>690</v>
      </c>
      <c r="F289" s="175" t="s">
        <v>691</v>
      </c>
      <c r="G289" s="176" t="s">
        <v>196</v>
      </c>
      <c r="H289" s="177">
        <v>6.0000000000000001E-3</v>
      </c>
      <c r="I289" s="178"/>
      <c r="J289" s="179">
        <f t="shared" si="50"/>
        <v>0</v>
      </c>
      <c r="K289" s="180"/>
      <c r="L289" s="181"/>
      <c r="M289" s="182" t="s">
        <v>1</v>
      </c>
      <c r="N289" s="183" t="s">
        <v>39</v>
      </c>
      <c r="O289" s="55"/>
      <c r="P289" s="169">
        <f t="shared" si="51"/>
        <v>0</v>
      </c>
      <c r="Q289" s="169">
        <v>1</v>
      </c>
      <c r="R289" s="169">
        <f t="shared" si="52"/>
        <v>6.0000000000000001E-3</v>
      </c>
      <c r="S289" s="169">
        <v>0</v>
      </c>
      <c r="T289" s="170">
        <f t="shared" si="53"/>
        <v>0</v>
      </c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R289" s="171" t="s">
        <v>692</v>
      </c>
      <c r="AT289" s="171" t="s">
        <v>207</v>
      </c>
      <c r="AU289" s="171" t="s">
        <v>84</v>
      </c>
      <c r="AY289" s="14" t="s">
        <v>163</v>
      </c>
      <c r="BE289" s="172">
        <f t="shared" si="54"/>
        <v>0</v>
      </c>
      <c r="BF289" s="172">
        <f t="shared" si="55"/>
        <v>0</v>
      </c>
      <c r="BG289" s="172">
        <f t="shared" si="56"/>
        <v>0</v>
      </c>
      <c r="BH289" s="172">
        <f t="shared" si="57"/>
        <v>0</v>
      </c>
      <c r="BI289" s="172">
        <f t="shared" si="58"/>
        <v>0</v>
      </c>
      <c r="BJ289" s="14" t="s">
        <v>82</v>
      </c>
      <c r="BK289" s="172">
        <f t="shared" si="59"/>
        <v>0</v>
      </c>
      <c r="BL289" s="14" t="s">
        <v>536</v>
      </c>
      <c r="BM289" s="171" t="s">
        <v>716</v>
      </c>
    </row>
    <row r="290" spans="1:65" s="2" customFormat="1" ht="21.75" customHeight="1">
      <c r="A290" s="29"/>
      <c r="B290" s="158"/>
      <c r="C290" s="159" t="s">
        <v>717</v>
      </c>
      <c r="D290" s="159" t="s">
        <v>166</v>
      </c>
      <c r="E290" s="160" t="s">
        <v>718</v>
      </c>
      <c r="F290" s="161" t="s">
        <v>719</v>
      </c>
      <c r="G290" s="162" t="s">
        <v>169</v>
      </c>
      <c r="H290" s="163">
        <v>254.76</v>
      </c>
      <c r="I290" s="164"/>
      <c r="J290" s="165">
        <f t="shared" si="50"/>
        <v>0</v>
      </c>
      <c r="K290" s="166"/>
      <c r="L290" s="30"/>
      <c r="M290" s="167" t="s">
        <v>1</v>
      </c>
      <c r="N290" s="168" t="s">
        <v>39</v>
      </c>
      <c r="O290" s="55"/>
      <c r="P290" s="169">
        <f t="shared" si="51"/>
        <v>0</v>
      </c>
      <c r="Q290" s="169">
        <v>0</v>
      </c>
      <c r="R290" s="169">
        <f t="shared" si="52"/>
        <v>0</v>
      </c>
      <c r="S290" s="169">
        <v>0</v>
      </c>
      <c r="T290" s="170">
        <f t="shared" si="53"/>
        <v>0</v>
      </c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R290" s="171" t="s">
        <v>536</v>
      </c>
      <c r="AT290" s="171" t="s">
        <v>166</v>
      </c>
      <c r="AU290" s="171" t="s">
        <v>84</v>
      </c>
      <c r="AY290" s="14" t="s">
        <v>163</v>
      </c>
      <c r="BE290" s="172">
        <f t="shared" si="54"/>
        <v>0</v>
      </c>
      <c r="BF290" s="172">
        <f t="shared" si="55"/>
        <v>0</v>
      </c>
      <c r="BG290" s="172">
        <f t="shared" si="56"/>
        <v>0</v>
      </c>
      <c r="BH290" s="172">
        <f t="shared" si="57"/>
        <v>0</v>
      </c>
      <c r="BI290" s="172">
        <f t="shared" si="58"/>
        <v>0</v>
      </c>
      <c r="BJ290" s="14" t="s">
        <v>82</v>
      </c>
      <c r="BK290" s="172">
        <f t="shared" si="59"/>
        <v>0</v>
      </c>
      <c r="BL290" s="14" t="s">
        <v>536</v>
      </c>
      <c r="BM290" s="171" t="s">
        <v>720</v>
      </c>
    </row>
    <row r="291" spans="1:65" s="2" customFormat="1" ht="16.5" customHeight="1">
      <c r="A291" s="29"/>
      <c r="B291" s="158"/>
      <c r="C291" s="173" t="s">
        <v>721</v>
      </c>
      <c r="D291" s="173" t="s">
        <v>207</v>
      </c>
      <c r="E291" s="174" t="s">
        <v>699</v>
      </c>
      <c r="F291" s="175" t="s">
        <v>700</v>
      </c>
      <c r="G291" s="176" t="s">
        <v>701</v>
      </c>
      <c r="H291" s="177">
        <v>420.35399999999998</v>
      </c>
      <c r="I291" s="178"/>
      <c r="J291" s="179">
        <f t="shared" si="50"/>
        <v>0</v>
      </c>
      <c r="K291" s="180"/>
      <c r="L291" s="181"/>
      <c r="M291" s="182" t="s">
        <v>1</v>
      </c>
      <c r="N291" s="183" t="s">
        <v>39</v>
      </c>
      <c r="O291" s="55"/>
      <c r="P291" s="169">
        <f t="shared" si="51"/>
        <v>0</v>
      </c>
      <c r="Q291" s="169">
        <v>1E-3</v>
      </c>
      <c r="R291" s="169">
        <f t="shared" si="52"/>
        <v>0.42035400000000001</v>
      </c>
      <c r="S291" s="169">
        <v>0</v>
      </c>
      <c r="T291" s="170">
        <f t="shared" si="53"/>
        <v>0</v>
      </c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R291" s="171" t="s">
        <v>692</v>
      </c>
      <c r="AT291" s="171" t="s">
        <v>207</v>
      </c>
      <c r="AU291" s="171" t="s">
        <v>84</v>
      </c>
      <c r="AY291" s="14" t="s">
        <v>163</v>
      </c>
      <c r="BE291" s="172">
        <f t="shared" si="54"/>
        <v>0</v>
      </c>
      <c r="BF291" s="172">
        <f t="shared" si="55"/>
        <v>0</v>
      </c>
      <c r="BG291" s="172">
        <f t="shared" si="56"/>
        <v>0</v>
      </c>
      <c r="BH291" s="172">
        <f t="shared" si="57"/>
        <v>0</v>
      </c>
      <c r="BI291" s="172">
        <f t="shared" si="58"/>
        <v>0</v>
      </c>
      <c r="BJ291" s="14" t="s">
        <v>82</v>
      </c>
      <c r="BK291" s="172">
        <f t="shared" si="59"/>
        <v>0</v>
      </c>
      <c r="BL291" s="14" t="s">
        <v>536</v>
      </c>
      <c r="BM291" s="171" t="s">
        <v>722</v>
      </c>
    </row>
    <row r="292" spans="1:65" s="2" customFormat="1" ht="16.5" customHeight="1">
      <c r="A292" s="29"/>
      <c r="B292" s="158"/>
      <c r="C292" s="159" t="s">
        <v>723</v>
      </c>
      <c r="D292" s="159" t="s">
        <v>166</v>
      </c>
      <c r="E292" s="160" t="s">
        <v>724</v>
      </c>
      <c r="F292" s="161" t="s">
        <v>725</v>
      </c>
      <c r="G292" s="162" t="s">
        <v>169</v>
      </c>
      <c r="H292" s="163">
        <v>77.924999999999997</v>
      </c>
      <c r="I292" s="164"/>
      <c r="J292" s="165">
        <f t="shared" si="50"/>
        <v>0</v>
      </c>
      <c r="K292" s="166"/>
      <c r="L292" s="30"/>
      <c r="M292" s="167" t="s">
        <v>1</v>
      </c>
      <c r="N292" s="168" t="s">
        <v>39</v>
      </c>
      <c r="O292" s="55"/>
      <c r="P292" s="169">
        <f t="shared" si="51"/>
        <v>0</v>
      </c>
      <c r="Q292" s="169">
        <v>0</v>
      </c>
      <c r="R292" s="169">
        <f t="shared" si="52"/>
        <v>0</v>
      </c>
      <c r="S292" s="169">
        <v>4.0000000000000001E-3</v>
      </c>
      <c r="T292" s="170">
        <f t="shared" si="53"/>
        <v>0.31169999999999998</v>
      </c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R292" s="171" t="s">
        <v>536</v>
      </c>
      <c r="AT292" s="171" t="s">
        <v>166</v>
      </c>
      <c r="AU292" s="171" t="s">
        <v>84</v>
      </c>
      <c r="AY292" s="14" t="s">
        <v>163</v>
      </c>
      <c r="BE292" s="172">
        <f t="shared" si="54"/>
        <v>0</v>
      </c>
      <c r="BF292" s="172">
        <f t="shared" si="55"/>
        <v>0</v>
      </c>
      <c r="BG292" s="172">
        <f t="shared" si="56"/>
        <v>0</v>
      </c>
      <c r="BH292" s="172">
        <f t="shared" si="57"/>
        <v>0</v>
      </c>
      <c r="BI292" s="172">
        <f t="shared" si="58"/>
        <v>0</v>
      </c>
      <c r="BJ292" s="14" t="s">
        <v>82</v>
      </c>
      <c r="BK292" s="172">
        <f t="shared" si="59"/>
        <v>0</v>
      </c>
      <c r="BL292" s="14" t="s">
        <v>536</v>
      </c>
      <c r="BM292" s="171" t="s">
        <v>726</v>
      </c>
    </row>
    <row r="293" spans="1:65" s="2" customFormat="1" ht="21.75" customHeight="1">
      <c r="A293" s="29"/>
      <c r="B293" s="158"/>
      <c r="C293" s="159" t="s">
        <v>727</v>
      </c>
      <c r="D293" s="159" t="s">
        <v>166</v>
      </c>
      <c r="E293" s="160" t="s">
        <v>728</v>
      </c>
      <c r="F293" s="161" t="s">
        <v>729</v>
      </c>
      <c r="G293" s="162" t="s">
        <v>169</v>
      </c>
      <c r="H293" s="163">
        <v>112.876</v>
      </c>
      <c r="I293" s="164"/>
      <c r="J293" s="165">
        <f t="shared" si="50"/>
        <v>0</v>
      </c>
      <c r="K293" s="166"/>
      <c r="L293" s="30"/>
      <c r="M293" s="167" t="s">
        <v>1</v>
      </c>
      <c r="N293" s="168" t="s">
        <v>39</v>
      </c>
      <c r="O293" s="55"/>
      <c r="P293" s="169">
        <f t="shared" si="51"/>
        <v>0</v>
      </c>
      <c r="Q293" s="169">
        <v>3.9825E-4</v>
      </c>
      <c r="R293" s="169">
        <f t="shared" si="52"/>
        <v>4.4952867000000001E-2</v>
      </c>
      <c r="S293" s="169">
        <v>0</v>
      </c>
      <c r="T293" s="170">
        <f t="shared" si="53"/>
        <v>0</v>
      </c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R293" s="171" t="s">
        <v>536</v>
      </c>
      <c r="AT293" s="171" t="s">
        <v>166</v>
      </c>
      <c r="AU293" s="171" t="s">
        <v>84</v>
      </c>
      <c r="AY293" s="14" t="s">
        <v>163</v>
      </c>
      <c r="BE293" s="172">
        <f t="shared" si="54"/>
        <v>0</v>
      </c>
      <c r="BF293" s="172">
        <f t="shared" si="55"/>
        <v>0</v>
      </c>
      <c r="BG293" s="172">
        <f t="shared" si="56"/>
        <v>0</v>
      </c>
      <c r="BH293" s="172">
        <f t="shared" si="57"/>
        <v>0</v>
      </c>
      <c r="BI293" s="172">
        <f t="shared" si="58"/>
        <v>0</v>
      </c>
      <c r="BJ293" s="14" t="s">
        <v>82</v>
      </c>
      <c r="BK293" s="172">
        <f t="shared" si="59"/>
        <v>0</v>
      </c>
      <c r="BL293" s="14" t="s">
        <v>536</v>
      </c>
      <c r="BM293" s="171" t="s">
        <v>730</v>
      </c>
    </row>
    <row r="294" spans="1:65" s="2" customFormat="1" ht="33" customHeight="1">
      <c r="A294" s="29"/>
      <c r="B294" s="158"/>
      <c r="C294" s="173" t="s">
        <v>731</v>
      </c>
      <c r="D294" s="173" t="s">
        <v>207</v>
      </c>
      <c r="E294" s="174" t="s">
        <v>732</v>
      </c>
      <c r="F294" s="175" t="s">
        <v>733</v>
      </c>
      <c r="G294" s="176" t="s">
        <v>169</v>
      </c>
      <c r="H294" s="177">
        <v>129.80699999999999</v>
      </c>
      <c r="I294" s="178"/>
      <c r="J294" s="179">
        <f t="shared" si="50"/>
        <v>0</v>
      </c>
      <c r="K294" s="180"/>
      <c r="L294" s="181"/>
      <c r="M294" s="182" t="s">
        <v>1</v>
      </c>
      <c r="N294" s="183" t="s">
        <v>39</v>
      </c>
      <c r="O294" s="55"/>
      <c r="P294" s="169">
        <f t="shared" si="51"/>
        <v>0</v>
      </c>
      <c r="Q294" s="169">
        <v>5.4000000000000003E-3</v>
      </c>
      <c r="R294" s="169">
        <f t="shared" si="52"/>
        <v>0.70095779999999996</v>
      </c>
      <c r="S294" s="169">
        <v>0</v>
      </c>
      <c r="T294" s="170">
        <f t="shared" si="53"/>
        <v>0</v>
      </c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R294" s="171" t="s">
        <v>692</v>
      </c>
      <c r="AT294" s="171" t="s">
        <v>207</v>
      </c>
      <c r="AU294" s="171" t="s">
        <v>84</v>
      </c>
      <c r="AY294" s="14" t="s">
        <v>163</v>
      </c>
      <c r="BE294" s="172">
        <f t="shared" si="54"/>
        <v>0</v>
      </c>
      <c r="BF294" s="172">
        <f t="shared" si="55"/>
        <v>0</v>
      </c>
      <c r="BG294" s="172">
        <f t="shared" si="56"/>
        <v>0</v>
      </c>
      <c r="BH294" s="172">
        <f t="shared" si="57"/>
        <v>0</v>
      </c>
      <c r="BI294" s="172">
        <f t="shared" si="58"/>
        <v>0</v>
      </c>
      <c r="BJ294" s="14" t="s">
        <v>82</v>
      </c>
      <c r="BK294" s="172">
        <f t="shared" si="59"/>
        <v>0</v>
      </c>
      <c r="BL294" s="14" t="s">
        <v>536</v>
      </c>
      <c r="BM294" s="171" t="s">
        <v>734</v>
      </c>
    </row>
    <row r="295" spans="1:65" s="2" customFormat="1" ht="21.75" customHeight="1">
      <c r="A295" s="29"/>
      <c r="B295" s="158"/>
      <c r="C295" s="159" t="s">
        <v>735</v>
      </c>
      <c r="D295" s="159" t="s">
        <v>166</v>
      </c>
      <c r="E295" s="160" t="s">
        <v>736</v>
      </c>
      <c r="F295" s="161" t="s">
        <v>737</v>
      </c>
      <c r="G295" s="162" t="s">
        <v>169</v>
      </c>
      <c r="H295" s="163">
        <v>12.34</v>
      </c>
      <c r="I295" s="164"/>
      <c r="J295" s="165">
        <f t="shared" si="50"/>
        <v>0</v>
      </c>
      <c r="K295" s="166"/>
      <c r="L295" s="30"/>
      <c r="M295" s="167" t="s">
        <v>1</v>
      </c>
      <c r="N295" s="168" t="s">
        <v>39</v>
      </c>
      <c r="O295" s="55"/>
      <c r="P295" s="169">
        <f t="shared" si="51"/>
        <v>0</v>
      </c>
      <c r="Q295" s="169">
        <v>3.9825E-4</v>
      </c>
      <c r="R295" s="169">
        <f t="shared" si="52"/>
        <v>4.9144050000000002E-3</v>
      </c>
      <c r="S295" s="169">
        <v>0</v>
      </c>
      <c r="T295" s="170">
        <f t="shared" si="53"/>
        <v>0</v>
      </c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R295" s="171" t="s">
        <v>536</v>
      </c>
      <c r="AT295" s="171" t="s">
        <v>166</v>
      </c>
      <c r="AU295" s="171" t="s">
        <v>84</v>
      </c>
      <c r="AY295" s="14" t="s">
        <v>163</v>
      </c>
      <c r="BE295" s="172">
        <f t="shared" si="54"/>
        <v>0</v>
      </c>
      <c r="BF295" s="172">
        <f t="shared" si="55"/>
        <v>0</v>
      </c>
      <c r="BG295" s="172">
        <f t="shared" si="56"/>
        <v>0</v>
      </c>
      <c r="BH295" s="172">
        <f t="shared" si="57"/>
        <v>0</v>
      </c>
      <c r="BI295" s="172">
        <f t="shared" si="58"/>
        <v>0</v>
      </c>
      <c r="BJ295" s="14" t="s">
        <v>82</v>
      </c>
      <c r="BK295" s="172">
        <f t="shared" si="59"/>
        <v>0</v>
      </c>
      <c r="BL295" s="14" t="s">
        <v>536</v>
      </c>
      <c r="BM295" s="171" t="s">
        <v>738</v>
      </c>
    </row>
    <row r="296" spans="1:65" s="2" customFormat="1" ht="16.5" customHeight="1">
      <c r="A296" s="29"/>
      <c r="B296" s="158"/>
      <c r="C296" s="173" t="s">
        <v>739</v>
      </c>
      <c r="D296" s="173" t="s">
        <v>207</v>
      </c>
      <c r="E296" s="174" t="s">
        <v>740</v>
      </c>
      <c r="F296" s="175" t="s">
        <v>741</v>
      </c>
      <c r="G296" s="176" t="s">
        <v>169</v>
      </c>
      <c r="H296" s="177">
        <v>14.808</v>
      </c>
      <c r="I296" s="178"/>
      <c r="J296" s="179">
        <f t="shared" si="50"/>
        <v>0</v>
      </c>
      <c r="K296" s="180"/>
      <c r="L296" s="181"/>
      <c r="M296" s="182" t="s">
        <v>1</v>
      </c>
      <c r="N296" s="183" t="s">
        <v>39</v>
      </c>
      <c r="O296" s="55"/>
      <c r="P296" s="169">
        <f t="shared" si="51"/>
        <v>0</v>
      </c>
      <c r="Q296" s="169">
        <v>4.4999999999999997E-3</v>
      </c>
      <c r="R296" s="169">
        <f t="shared" si="52"/>
        <v>6.6636000000000001E-2</v>
      </c>
      <c r="S296" s="169">
        <v>0</v>
      </c>
      <c r="T296" s="170">
        <f t="shared" si="53"/>
        <v>0</v>
      </c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29"/>
      <c r="AR296" s="171" t="s">
        <v>692</v>
      </c>
      <c r="AT296" s="171" t="s">
        <v>207</v>
      </c>
      <c r="AU296" s="171" t="s">
        <v>84</v>
      </c>
      <c r="AY296" s="14" t="s">
        <v>163</v>
      </c>
      <c r="BE296" s="172">
        <f t="shared" si="54"/>
        <v>0</v>
      </c>
      <c r="BF296" s="172">
        <f t="shared" si="55"/>
        <v>0</v>
      </c>
      <c r="BG296" s="172">
        <f t="shared" si="56"/>
        <v>0</v>
      </c>
      <c r="BH296" s="172">
        <f t="shared" si="57"/>
        <v>0</v>
      </c>
      <c r="BI296" s="172">
        <f t="shared" si="58"/>
        <v>0</v>
      </c>
      <c r="BJ296" s="14" t="s">
        <v>82</v>
      </c>
      <c r="BK296" s="172">
        <f t="shared" si="59"/>
        <v>0</v>
      </c>
      <c r="BL296" s="14" t="s">
        <v>536</v>
      </c>
      <c r="BM296" s="171" t="s">
        <v>742</v>
      </c>
    </row>
    <row r="297" spans="1:65" s="2" customFormat="1" ht="21.75" customHeight="1">
      <c r="A297" s="29"/>
      <c r="B297" s="158"/>
      <c r="C297" s="159" t="s">
        <v>743</v>
      </c>
      <c r="D297" s="159" t="s">
        <v>166</v>
      </c>
      <c r="E297" s="160" t="s">
        <v>744</v>
      </c>
      <c r="F297" s="161" t="s">
        <v>745</v>
      </c>
      <c r="G297" s="162" t="s">
        <v>287</v>
      </c>
      <c r="H297" s="163">
        <v>196.12299999999999</v>
      </c>
      <c r="I297" s="164"/>
      <c r="J297" s="165">
        <f t="shared" si="50"/>
        <v>0</v>
      </c>
      <c r="K297" s="166"/>
      <c r="L297" s="30"/>
      <c r="M297" s="167" t="s">
        <v>1</v>
      </c>
      <c r="N297" s="168" t="s">
        <v>39</v>
      </c>
      <c r="O297" s="55"/>
      <c r="P297" s="169">
        <f t="shared" si="51"/>
        <v>0</v>
      </c>
      <c r="Q297" s="169">
        <v>2.0138999999999999E-4</v>
      </c>
      <c r="R297" s="169">
        <f t="shared" si="52"/>
        <v>3.9497210969999995E-2</v>
      </c>
      <c r="S297" s="169">
        <v>0</v>
      </c>
      <c r="T297" s="170">
        <f t="shared" si="53"/>
        <v>0</v>
      </c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R297" s="171" t="s">
        <v>536</v>
      </c>
      <c r="AT297" s="171" t="s">
        <v>166</v>
      </c>
      <c r="AU297" s="171" t="s">
        <v>84</v>
      </c>
      <c r="AY297" s="14" t="s">
        <v>163</v>
      </c>
      <c r="BE297" s="172">
        <f t="shared" si="54"/>
        <v>0</v>
      </c>
      <c r="BF297" s="172">
        <f t="shared" si="55"/>
        <v>0</v>
      </c>
      <c r="BG297" s="172">
        <f t="shared" si="56"/>
        <v>0</v>
      </c>
      <c r="BH297" s="172">
        <f t="shared" si="57"/>
        <v>0</v>
      </c>
      <c r="BI297" s="172">
        <f t="shared" si="58"/>
        <v>0</v>
      </c>
      <c r="BJ297" s="14" t="s">
        <v>82</v>
      </c>
      <c r="BK297" s="172">
        <f t="shared" si="59"/>
        <v>0</v>
      </c>
      <c r="BL297" s="14" t="s">
        <v>536</v>
      </c>
      <c r="BM297" s="171" t="s">
        <v>746</v>
      </c>
    </row>
    <row r="298" spans="1:65" s="2" customFormat="1" ht="16.5" customHeight="1">
      <c r="A298" s="29"/>
      <c r="B298" s="158"/>
      <c r="C298" s="173" t="s">
        <v>747</v>
      </c>
      <c r="D298" s="173" t="s">
        <v>207</v>
      </c>
      <c r="E298" s="174" t="s">
        <v>740</v>
      </c>
      <c r="F298" s="175" t="s">
        <v>741</v>
      </c>
      <c r="G298" s="176" t="s">
        <v>169</v>
      </c>
      <c r="H298" s="177">
        <v>117.67400000000001</v>
      </c>
      <c r="I298" s="178"/>
      <c r="J298" s="179">
        <f t="shared" si="50"/>
        <v>0</v>
      </c>
      <c r="K298" s="180"/>
      <c r="L298" s="181"/>
      <c r="M298" s="182" t="s">
        <v>1</v>
      </c>
      <c r="N298" s="183" t="s">
        <v>39</v>
      </c>
      <c r="O298" s="55"/>
      <c r="P298" s="169">
        <f t="shared" si="51"/>
        <v>0</v>
      </c>
      <c r="Q298" s="169">
        <v>4.4999999999999997E-3</v>
      </c>
      <c r="R298" s="169">
        <f t="shared" si="52"/>
        <v>0.52953300000000003</v>
      </c>
      <c r="S298" s="169">
        <v>0</v>
      </c>
      <c r="T298" s="170">
        <f t="shared" si="53"/>
        <v>0</v>
      </c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R298" s="171" t="s">
        <v>692</v>
      </c>
      <c r="AT298" s="171" t="s">
        <v>207</v>
      </c>
      <c r="AU298" s="171" t="s">
        <v>84</v>
      </c>
      <c r="AY298" s="14" t="s">
        <v>163</v>
      </c>
      <c r="BE298" s="172">
        <f t="shared" si="54"/>
        <v>0</v>
      </c>
      <c r="BF298" s="172">
        <f t="shared" si="55"/>
        <v>0</v>
      </c>
      <c r="BG298" s="172">
        <f t="shared" si="56"/>
        <v>0</v>
      </c>
      <c r="BH298" s="172">
        <f t="shared" si="57"/>
        <v>0</v>
      </c>
      <c r="BI298" s="172">
        <f t="shared" si="58"/>
        <v>0</v>
      </c>
      <c r="BJ298" s="14" t="s">
        <v>82</v>
      </c>
      <c r="BK298" s="172">
        <f t="shared" si="59"/>
        <v>0</v>
      </c>
      <c r="BL298" s="14" t="s">
        <v>536</v>
      </c>
      <c r="BM298" s="171" t="s">
        <v>748</v>
      </c>
    </row>
    <row r="299" spans="1:65" s="2" customFormat="1" ht="21.75" customHeight="1">
      <c r="A299" s="29"/>
      <c r="B299" s="158"/>
      <c r="C299" s="159" t="s">
        <v>749</v>
      </c>
      <c r="D299" s="159" t="s">
        <v>166</v>
      </c>
      <c r="E299" s="160" t="s">
        <v>750</v>
      </c>
      <c r="F299" s="161" t="s">
        <v>751</v>
      </c>
      <c r="G299" s="162" t="s">
        <v>196</v>
      </c>
      <c r="H299" s="163">
        <v>2.2810000000000001</v>
      </c>
      <c r="I299" s="164"/>
      <c r="J299" s="165">
        <f t="shared" si="50"/>
        <v>0</v>
      </c>
      <c r="K299" s="166"/>
      <c r="L299" s="30"/>
      <c r="M299" s="167" t="s">
        <v>1</v>
      </c>
      <c r="N299" s="168" t="s">
        <v>39</v>
      </c>
      <c r="O299" s="55"/>
      <c r="P299" s="169">
        <f t="shared" si="51"/>
        <v>0</v>
      </c>
      <c r="Q299" s="169">
        <v>0</v>
      </c>
      <c r="R299" s="169">
        <f t="shared" si="52"/>
        <v>0</v>
      </c>
      <c r="S299" s="169">
        <v>0</v>
      </c>
      <c r="T299" s="170">
        <f t="shared" si="53"/>
        <v>0</v>
      </c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R299" s="171" t="s">
        <v>536</v>
      </c>
      <c r="AT299" s="171" t="s">
        <v>166</v>
      </c>
      <c r="AU299" s="171" t="s">
        <v>84</v>
      </c>
      <c r="AY299" s="14" t="s">
        <v>163</v>
      </c>
      <c r="BE299" s="172">
        <f t="shared" si="54"/>
        <v>0</v>
      </c>
      <c r="BF299" s="172">
        <f t="shared" si="55"/>
        <v>0</v>
      </c>
      <c r="BG299" s="172">
        <f t="shared" si="56"/>
        <v>0</v>
      </c>
      <c r="BH299" s="172">
        <f t="shared" si="57"/>
        <v>0</v>
      </c>
      <c r="BI299" s="172">
        <f t="shared" si="58"/>
        <v>0</v>
      </c>
      <c r="BJ299" s="14" t="s">
        <v>82</v>
      </c>
      <c r="BK299" s="172">
        <f t="shared" si="59"/>
        <v>0</v>
      </c>
      <c r="BL299" s="14" t="s">
        <v>536</v>
      </c>
      <c r="BM299" s="171" t="s">
        <v>752</v>
      </c>
    </row>
    <row r="300" spans="1:65" s="12" customFormat="1" ht="22.9" customHeight="1">
      <c r="B300" s="145"/>
      <c r="D300" s="146" t="s">
        <v>73</v>
      </c>
      <c r="E300" s="156" t="s">
        <v>753</v>
      </c>
      <c r="F300" s="156" t="s">
        <v>754</v>
      </c>
      <c r="I300" s="148"/>
      <c r="J300" s="157">
        <f>BK300</f>
        <v>0</v>
      </c>
      <c r="L300" s="145"/>
      <c r="M300" s="150"/>
      <c r="N300" s="151"/>
      <c r="O300" s="151"/>
      <c r="P300" s="152">
        <f>SUM(P301:P305)</f>
        <v>0</v>
      </c>
      <c r="Q300" s="151"/>
      <c r="R300" s="152">
        <f>SUM(R301:R305)</f>
        <v>0.10335250000000001</v>
      </c>
      <c r="S300" s="151"/>
      <c r="T300" s="153">
        <f>SUM(T301:T305)</f>
        <v>0.77878499999999995</v>
      </c>
      <c r="AR300" s="146" t="s">
        <v>84</v>
      </c>
      <c r="AT300" s="154" t="s">
        <v>73</v>
      </c>
      <c r="AU300" s="154" t="s">
        <v>82</v>
      </c>
      <c r="AY300" s="146" t="s">
        <v>163</v>
      </c>
      <c r="BK300" s="155">
        <f>SUM(BK301:BK305)</f>
        <v>0</v>
      </c>
    </row>
    <row r="301" spans="1:65" s="2" customFormat="1" ht="21.75" customHeight="1">
      <c r="A301" s="29"/>
      <c r="B301" s="158"/>
      <c r="C301" s="159" t="s">
        <v>229</v>
      </c>
      <c r="D301" s="159" t="s">
        <v>166</v>
      </c>
      <c r="E301" s="160" t="s">
        <v>755</v>
      </c>
      <c r="F301" s="161" t="s">
        <v>756</v>
      </c>
      <c r="G301" s="162" t="s">
        <v>169</v>
      </c>
      <c r="H301" s="163">
        <v>556.27499999999998</v>
      </c>
      <c r="I301" s="164"/>
      <c r="J301" s="165">
        <f>ROUND(I301*H301,2)</f>
        <v>0</v>
      </c>
      <c r="K301" s="166"/>
      <c r="L301" s="30"/>
      <c r="M301" s="167" t="s">
        <v>1</v>
      </c>
      <c r="N301" s="168" t="s">
        <v>39</v>
      </c>
      <c r="O301" s="55"/>
      <c r="P301" s="169">
        <f>O301*H301</f>
        <v>0</v>
      </c>
      <c r="Q301" s="169">
        <v>0</v>
      </c>
      <c r="R301" s="169">
        <f>Q301*H301</f>
        <v>0</v>
      </c>
      <c r="S301" s="169">
        <v>1.4E-3</v>
      </c>
      <c r="T301" s="170">
        <f>S301*H301</f>
        <v>0.77878499999999995</v>
      </c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R301" s="171" t="s">
        <v>536</v>
      </c>
      <c r="AT301" s="171" t="s">
        <v>166</v>
      </c>
      <c r="AU301" s="171" t="s">
        <v>84</v>
      </c>
      <c r="AY301" s="14" t="s">
        <v>163</v>
      </c>
      <c r="BE301" s="172">
        <f>IF(N301="základní",J301,0)</f>
        <v>0</v>
      </c>
      <c r="BF301" s="172">
        <f>IF(N301="snížená",J301,0)</f>
        <v>0</v>
      </c>
      <c r="BG301" s="172">
        <f>IF(N301="zákl. přenesená",J301,0)</f>
        <v>0</v>
      </c>
      <c r="BH301" s="172">
        <f>IF(N301="sníž. přenesená",J301,0)</f>
        <v>0</v>
      </c>
      <c r="BI301" s="172">
        <f>IF(N301="nulová",J301,0)</f>
        <v>0</v>
      </c>
      <c r="BJ301" s="14" t="s">
        <v>82</v>
      </c>
      <c r="BK301" s="172">
        <f>ROUND(I301*H301,2)</f>
        <v>0</v>
      </c>
      <c r="BL301" s="14" t="s">
        <v>536</v>
      </c>
      <c r="BM301" s="171" t="s">
        <v>757</v>
      </c>
    </row>
    <row r="302" spans="1:65" s="2" customFormat="1" ht="21.75" customHeight="1">
      <c r="A302" s="29"/>
      <c r="B302" s="158"/>
      <c r="C302" s="159" t="s">
        <v>758</v>
      </c>
      <c r="D302" s="159" t="s">
        <v>166</v>
      </c>
      <c r="E302" s="160" t="s">
        <v>759</v>
      </c>
      <c r="F302" s="161" t="s">
        <v>760</v>
      </c>
      <c r="G302" s="162" t="s">
        <v>169</v>
      </c>
      <c r="H302" s="163">
        <v>81.06</v>
      </c>
      <c r="I302" s="164"/>
      <c r="J302" s="165">
        <f>ROUND(I302*H302,2)</f>
        <v>0</v>
      </c>
      <c r="K302" s="166"/>
      <c r="L302" s="30"/>
      <c r="M302" s="167" t="s">
        <v>1</v>
      </c>
      <c r="N302" s="168" t="s">
        <v>39</v>
      </c>
      <c r="O302" s="55"/>
      <c r="P302" s="169">
        <f>O302*H302</f>
        <v>0</v>
      </c>
      <c r="Q302" s="169">
        <v>0</v>
      </c>
      <c r="R302" s="169">
        <f>Q302*H302</f>
        <v>0</v>
      </c>
      <c r="S302" s="169">
        <v>0</v>
      </c>
      <c r="T302" s="170">
        <f>S302*H302</f>
        <v>0</v>
      </c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R302" s="171" t="s">
        <v>536</v>
      </c>
      <c r="AT302" s="171" t="s">
        <v>166</v>
      </c>
      <c r="AU302" s="171" t="s">
        <v>84</v>
      </c>
      <c r="AY302" s="14" t="s">
        <v>163</v>
      </c>
      <c r="BE302" s="172">
        <f>IF(N302="základní",J302,0)</f>
        <v>0</v>
      </c>
      <c r="BF302" s="172">
        <f>IF(N302="snížená",J302,0)</f>
        <v>0</v>
      </c>
      <c r="BG302" s="172">
        <f>IF(N302="zákl. přenesená",J302,0)</f>
        <v>0</v>
      </c>
      <c r="BH302" s="172">
        <f>IF(N302="sníž. přenesená",J302,0)</f>
        <v>0</v>
      </c>
      <c r="BI302" s="172">
        <f>IF(N302="nulová",J302,0)</f>
        <v>0</v>
      </c>
      <c r="BJ302" s="14" t="s">
        <v>82</v>
      </c>
      <c r="BK302" s="172">
        <f>ROUND(I302*H302,2)</f>
        <v>0</v>
      </c>
      <c r="BL302" s="14" t="s">
        <v>536</v>
      </c>
      <c r="BM302" s="171" t="s">
        <v>761</v>
      </c>
    </row>
    <row r="303" spans="1:65" s="2" customFormat="1" ht="21.75" customHeight="1">
      <c r="A303" s="29"/>
      <c r="B303" s="158"/>
      <c r="C303" s="173" t="s">
        <v>762</v>
      </c>
      <c r="D303" s="173" t="s">
        <v>207</v>
      </c>
      <c r="E303" s="174" t="s">
        <v>763</v>
      </c>
      <c r="F303" s="175" t="s">
        <v>764</v>
      </c>
      <c r="G303" s="176" t="s">
        <v>169</v>
      </c>
      <c r="H303" s="177">
        <v>41.341000000000001</v>
      </c>
      <c r="I303" s="178"/>
      <c r="J303" s="179">
        <f>ROUND(I303*H303,2)</f>
        <v>0</v>
      </c>
      <c r="K303" s="180"/>
      <c r="L303" s="181"/>
      <c r="M303" s="182" t="s">
        <v>1</v>
      </c>
      <c r="N303" s="183" t="s">
        <v>39</v>
      </c>
      <c r="O303" s="55"/>
      <c r="P303" s="169">
        <f>O303*H303</f>
        <v>0</v>
      </c>
      <c r="Q303" s="169">
        <v>1.4E-3</v>
      </c>
      <c r="R303" s="169">
        <f>Q303*H303</f>
        <v>5.7877400000000002E-2</v>
      </c>
      <c r="S303" s="169">
        <v>0</v>
      </c>
      <c r="T303" s="170">
        <f>S303*H303</f>
        <v>0</v>
      </c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R303" s="171" t="s">
        <v>692</v>
      </c>
      <c r="AT303" s="171" t="s">
        <v>207</v>
      </c>
      <c r="AU303" s="171" t="s">
        <v>84</v>
      </c>
      <c r="AY303" s="14" t="s">
        <v>163</v>
      </c>
      <c r="BE303" s="172">
        <f>IF(N303="základní",J303,0)</f>
        <v>0</v>
      </c>
      <c r="BF303" s="172">
        <f>IF(N303="snížená",J303,0)</f>
        <v>0</v>
      </c>
      <c r="BG303" s="172">
        <f>IF(N303="zákl. přenesená",J303,0)</f>
        <v>0</v>
      </c>
      <c r="BH303" s="172">
        <f>IF(N303="sníž. přenesená",J303,0)</f>
        <v>0</v>
      </c>
      <c r="BI303" s="172">
        <f>IF(N303="nulová",J303,0)</f>
        <v>0</v>
      </c>
      <c r="BJ303" s="14" t="s">
        <v>82</v>
      </c>
      <c r="BK303" s="172">
        <f>ROUND(I303*H303,2)</f>
        <v>0</v>
      </c>
      <c r="BL303" s="14" t="s">
        <v>536</v>
      </c>
      <c r="BM303" s="171" t="s">
        <v>765</v>
      </c>
    </row>
    <row r="304" spans="1:65" s="2" customFormat="1" ht="21.75" customHeight="1">
      <c r="A304" s="29"/>
      <c r="B304" s="158"/>
      <c r="C304" s="173" t="s">
        <v>766</v>
      </c>
      <c r="D304" s="173" t="s">
        <v>207</v>
      </c>
      <c r="E304" s="174" t="s">
        <v>767</v>
      </c>
      <c r="F304" s="175" t="s">
        <v>768</v>
      </c>
      <c r="G304" s="176" t="s">
        <v>169</v>
      </c>
      <c r="H304" s="177">
        <v>41.341000000000001</v>
      </c>
      <c r="I304" s="178"/>
      <c r="J304" s="179">
        <f>ROUND(I304*H304,2)</f>
        <v>0</v>
      </c>
      <c r="K304" s="180"/>
      <c r="L304" s="181"/>
      <c r="M304" s="182" t="s">
        <v>1</v>
      </c>
      <c r="N304" s="183" t="s">
        <v>39</v>
      </c>
      <c r="O304" s="55"/>
      <c r="P304" s="169">
        <f>O304*H304</f>
        <v>0</v>
      </c>
      <c r="Q304" s="169">
        <v>1.1000000000000001E-3</v>
      </c>
      <c r="R304" s="169">
        <f>Q304*H304</f>
        <v>4.5475100000000004E-2</v>
      </c>
      <c r="S304" s="169">
        <v>0</v>
      </c>
      <c r="T304" s="170">
        <f>S304*H304</f>
        <v>0</v>
      </c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R304" s="171" t="s">
        <v>692</v>
      </c>
      <c r="AT304" s="171" t="s">
        <v>207</v>
      </c>
      <c r="AU304" s="171" t="s">
        <v>84</v>
      </c>
      <c r="AY304" s="14" t="s">
        <v>163</v>
      </c>
      <c r="BE304" s="172">
        <f>IF(N304="základní",J304,0)</f>
        <v>0</v>
      </c>
      <c r="BF304" s="172">
        <f>IF(N304="snížená",J304,0)</f>
        <v>0</v>
      </c>
      <c r="BG304" s="172">
        <f>IF(N304="zákl. přenesená",J304,0)</f>
        <v>0</v>
      </c>
      <c r="BH304" s="172">
        <f>IF(N304="sníž. přenesená",J304,0)</f>
        <v>0</v>
      </c>
      <c r="BI304" s="172">
        <f>IF(N304="nulová",J304,0)</f>
        <v>0</v>
      </c>
      <c r="BJ304" s="14" t="s">
        <v>82</v>
      </c>
      <c r="BK304" s="172">
        <f>ROUND(I304*H304,2)</f>
        <v>0</v>
      </c>
      <c r="BL304" s="14" t="s">
        <v>536</v>
      </c>
      <c r="BM304" s="171" t="s">
        <v>769</v>
      </c>
    </row>
    <row r="305" spans="1:65" s="2" customFormat="1" ht="21.75" customHeight="1">
      <c r="A305" s="29"/>
      <c r="B305" s="158"/>
      <c r="C305" s="159" t="s">
        <v>770</v>
      </c>
      <c r="D305" s="159" t="s">
        <v>166</v>
      </c>
      <c r="E305" s="160" t="s">
        <v>771</v>
      </c>
      <c r="F305" s="161" t="s">
        <v>772</v>
      </c>
      <c r="G305" s="162" t="s">
        <v>196</v>
      </c>
      <c r="H305" s="163">
        <v>0.10299999999999999</v>
      </c>
      <c r="I305" s="164"/>
      <c r="J305" s="165">
        <f>ROUND(I305*H305,2)</f>
        <v>0</v>
      </c>
      <c r="K305" s="166"/>
      <c r="L305" s="30"/>
      <c r="M305" s="167" t="s">
        <v>1</v>
      </c>
      <c r="N305" s="168" t="s">
        <v>39</v>
      </c>
      <c r="O305" s="55"/>
      <c r="P305" s="169">
        <f>O305*H305</f>
        <v>0</v>
      </c>
      <c r="Q305" s="169">
        <v>0</v>
      </c>
      <c r="R305" s="169">
        <f>Q305*H305</f>
        <v>0</v>
      </c>
      <c r="S305" s="169">
        <v>0</v>
      </c>
      <c r="T305" s="170">
        <f>S305*H305</f>
        <v>0</v>
      </c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R305" s="171" t="s">
        <v>536</v>
      </c>
      <c r="AT305" s="171" t="s">
        <v>166</v>
      </c>
      <c r="AU305" s="171" t="s">
        <v>84</v>
      </c>
      <c r="AY305" s="14" t="s">
        <v>163</v>
      </c>
      <c r="BE305" s="172">
        <f>IF(N305="základní",J305,0)</f>
        <v>0</v>
      </c>
      <c r="BF305" s="172">
        <f>IF(N305="snížená",J305,0)</f>
        <v>0</v>
      </c>
      <c r="BG305" s="172">
        <f>IF(N305="zákl. přenesená",J305,0)</f>
        <v>0</v>
      </c>
      <c r="BH305" s="172">
        <f>IF(N305="sníž. přenesená",J305,0)</f>
        <v>0</v>
      </c>
      <c r="BI305" s="172">
        <f>IF(N305="nulová",J305,0)</f>
        <v>0</v>
      </c>
      <c r="BJ305" s="14" t="s">
        <v>82</v>
      </c>
      <c r="BK305" s="172">
        <f>ROUND(I305*H305,2)</f>
        <v>0</v>
      </c>
      <c r="BL305" s="14" t="s">
        <v>536</v>
      </c>
      <c r="BM305" s="171" t="s">
        <v>773</v>
      </c>
    </row>
    <row r="306" spans="1:65" s="12" customFormat="1" ht="22.9" customHeight="1">
      <c r="B306" s="145"/>
      <c r="D306" s="146" t="s">
        <v>73</v>
      </c>
      <c r="E306" s="156" t="s">
        <v>774</v>
      </c>
      <c r="F306" s="156" t="s">
        <v>775</v>
      </c>
      <c r="I306" s="148"/>
      <c r="J306" s="157">
        <f>BK306</f>
        <v>0</v>
      </c>
      <c r="L306" s="145"/>
      <c r="M306" s="150"/>
      <c r="N306" s="151"/>
      <c r="O306" s="151"/>
      <c r="P306" s="152">
        <f>SUM(P307:P310)</f>
        <v>0</v>
      </c>
      <c r="Q306" s="151"/>
      <c r="R306" s="152">
        <f>SUM(R307:R310)</f>
        <v>0</v>
      </c>
      <c r="S306" s="151"/>
      <c r="T306" s="153">
        <f>SUM(T307:T310)</f>
        <v>0.47824</v>
      </c>
      <c r="AR306" s="146" t="s">
        <v>84</v>
      </c>
      <c r="AT306" s="154" t="s">
        <v>73</v>
      </c>
      <c r="AU306" s="154" t="s">
        <v>82</v>
      </c>
      <c r="AY306" s="146" t="s">
        <v>163</v>
      </c>
      <c r="BK306" s="155">
        <f>SUM(BK307:BK310)</f>
        <v>0</v>
      </c>
    </row>
    <row r="307" spans="1:65" s="2" customFormat="1" ht="16.5" customHeight="1">
      <c r="A307" s="29"/>
      <c r="B307" s="158"/>
      <c r="C307" s="159" t="s">
        <v>776</v>
      </c>
      <c r="D307" s="159" t="s">
        <v>166</v>
      </c>
      <c r="E307" s="160" t="s">
        <v>777</v>
      </c>
      <c r="F307" s="161" t="s">
        <v>778</v>
      </c>
      <c r="G307" s="162" t="s">
        <v>779</v>
      </c>
      <c r="H307" s="163">
        <v>12</v>
      </c>
      <c r="I307" s="164"/>
      <c r="J307" s="165">
        <f>ROUND(I307*H307,2)</f>
        <v>0</v>
      </c>
      <c r="K307" s="166"/>
      <c r="L307" s="30"/>
      <c r="M307" s="167" t="s">
        <v>1</v>
      </c>
      <c r="N307" s="168" t="s">
        <v>39</v>
      </c>
      <c r="O307" s="55"/>
      <c r="P307" s="169">
        <f>O307*H307</f>
        <v>0</v>
      </c>
      <c r="Q307" s="169">
        <v>0</v>
      </c>
      <c r="R307" s="169">
        <f>Q307*H307</f>
        <v>0</v>
      </c>
      <c r="S307" s="169">
        <v>1.933E-2</v>
      </c>
      <c r="T307" s="170">
        <f>S307*H307</f>
        <v>0.23196</v>
      </c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R307" s="171" t="s">
        <v>536</v>
      </c>
      <c r="AT307" s="171" t="s">
        <v>166</v>
      </c>
      <c r="AU307" s="171" t="s">
        <v>84</v>
      </c>
      <c r="AY307" s="14" t="s">
        <v>163</v>
      </c>
      <c r="BE307" s="172">
        <f>IF(N307="základní",J307,0)</f>
        <v>0</v>
      </c>
      <c r="BF307" s="172">
        <f>IF(N307="snížená",J307,0)</f>
        <v>0</v>
      </c>
      <c r="BG307" s="172">
        <f>IF(N307="zákl. přenesená",J307,0)</f>
        <v>0</v>
      </c>
      <c r="BH307" s="172">
        <f>IF(N307="sníž. přenesená",J307,0)</f>
        <v>0</v>
      </c>
      <c r="BI307" s="172">
        <f>IF(N307="nulová",J307,0)</f>
        <v>0</v>
      </c>
      <c r="BJ307" s="14" t="s">
        <v>82</v>
      </c>
      <c r="BK307" s="172">
        <f>ROUND(I307*H307,2)</f>
        <v>0</v>
      </c>
      <c r="BL307" s="14" t="s">
        <v>536</v>
      </c>
      <c r="BM307" s="171" t="s">
        <v>780</v>
      </c>
    </row>
    <row r="308" spans="1:65" s="2" customFormat="1" ht="21.75" customHeight="1">
      <c r="A308" s="29"/>
      <c r="B308" s="158"/>
      <c r="C308" s="159" t="s">
        <v>692</v>
      </c>
      <c r="D308" s="159" t="s">
        <v>166</v>
      </c>
      <c r="E308" s="160" t="s">
        <v>781</v>
      </c>
      <c r="F308" s="161" t="s">
        <v>782</v>
      </c>
      <c r="G308" s="162" t="s">
        <v>779</v>
      </c>
      <c r="H308" s="163">
        <v>2</v>
      </c>
      <c r="I308" s="164"/>
      <c r="J308" s="165">
        <f>ROUND(I308*H308,2)</f>
        <v>0</v>
      </c>
      <c r="K308" s="166"/>
      <c r="L308" s="30"/>
      <c r="M308" s="167" t="s">
        <v>1</v>
      </c>
      <c r="N308" s="168" t="s">
        <v>39</v>
      </c>
      <c r="O308" s="55"/>
      <c r="P308" s="169">
        <f>O308*H308</f>
        <v>0</v>
      </c>
      <c r="Q308" s="169">
        <v>0</v>
      </c>
      <c r="R308" s="169">
        <f>Q308*H308</f>
        <v>0</v>
      </c>
      <c r="S308" s="169">
        <v>1.107E-2</v>
      </c>
      <c r="T308" s="170">
        <f>S308*H308</f>
        <v>2.214E-2</v>
      </c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R308" s="171" t="s">
        <v>536</v>
      </c>
      <c r="AT308" s="171" t="s">
        <v>166</v>
      </c>
      <c r="AU308" s="171" t="s">
        <v>84</v>
      </c>
      <c r="AY308" s="14" t="s">
        <v>163</v>
      </c>
      <c r="BE308" s="172">
        <f>IF(N308="základní",J308,0)</f>
        <v>0</v>
      </c>
      <c r="BF308" s="172">
        <f>IF(N308="snížená",J308,0)</f>
        <v>0</v>
      </c>
      <c r="BG308" s="172">
        <f>IF(N308="zákl. přenesená",J308,0)</f>
        <v>0</v>
      </c>
      <c r="BH308" s="172">
        <f>IF(N308="sníž. přenesená",J308,0)</f>
        <v>0</v>
      </c>
      <c r="BI308" s="172">
        <f>IF(N308="nulová",J308,0)</f>
        <v>0</v>
      </c>
      <c r="BJ308" s="14" t="s">
        <v>82</v>
      </c>
      <c r="BK308" s="172">
        <f>ROUND(I308*H308,2)</f>
        <v>0</v>
      </c>
      <c r="BL308" s="14" t="s">
        <v>536</v>
      </c>
      <c r="BM308" s="171" t="s">
        <v>783</v>
      </c>
    </row>
    <row r="309" spans="1:65" s="2" customFormat="1" ht="16.5" customHeight="1">
      <c r="A309" s="29"/>
      <c r="B309" s="158"/>
      <c r="C309" s="159" t="s">
        <v>784</v>
      </c>
      <c r="D309" s="159" t="s">
        <v>166</v>
      </c>
      <c r="E309" s="160" t="s">
        <v>785</v>
      </c>
      <c r="F309" s="161" t="s">
        <v>786</v>
      </c>
      <c r="G309" s="162" t="s">
        <v>779</v>
      </c>
      <c r="H309" s="163">
        <v>9</v>
      </c>
      <c r="I309" s="164"/>
      <c r="J309" s="165">
        <f>ROUND(I309*H309,2)</f>
        <v>0</v>
      </c>
      <c r="K309" s="166"/>
      <c r="L309" s="30"/>
      <c r="M309" s="167" t="s">
        <v>1</v>
      </c>
      <c r="N309" s="168" t="s">
        <v>39</v>
      </c>
      <c r="O309" s="55"/>
      <c r="P309" s="169">
        <f>O309*H309</f>
        <v>0</v>
      </c>
      <c r="Q309" s="169">
        <v>0</v>
      </c>
      <c r="R309" s="169">
        <f>Q309*H309</f>
        <v>0</v>
      </c>
      <c r="S309" s="169">
        <v>1.9460000000000002E-2</v>
      </c>
      <c r="T309" s="170">
        <f>S309*H309</f>
        <v>0.17514000000000002</v>
      </c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  <c r="AR309" s="171" t="s">
        <v>536</v>
      </c>
      <c r="AT309" s="171" t="s">
        <v>166</v>
      </c>
      <c r="AU309" s="171" t="s">
        <v>84</v>
      </c>
      <c r="AY309" s="14" t="s">
        <v>163</v>
      </c>
      <c r="BE309" s="172">
        <f>IF(N309="základní",J309,0)</f>
        <v>0</v>
      </c>
      <c r="BF309" s="172">
        <f>IF(N309="snížená",J309,0)</f>
        <v>0</v>
      </c>
      <c r="BG309" s="172">
        <f>IF(N309="zákl. přenesená",J309,0)</f>
        <v>0</v>
      </c>
      <c r="BH309" s="172">
        <f>IF(N309="sníž. přenesená",J309,0)</f>
        <v>0</v>
      </c>
      <c r="BI309" s="172">
        <f>IF(N309="nulová",J309,0)</f>
        <v>0</v>
      </c>
      <c r="BJ309" s="14" t="s">
        <v>82</v>
      </c>
      <c r="BK309" s="172">
        <f>ROUND(I309*H309,2)</f>
        <v>0</v>
      </c>
      <c r="BL309" s="14" t="s">
        <v>536</v>
      </c>
      <c r="BM309" s="171" t="s">
        <v>787</v>
      </c>
    </row>
    <row r="310" spans="1:65" s="2" customFormat="1" ht="16.5" customHeight="1">
      <c r="A310" s="29"/>
      <c r="B310" s="158"/>
      <c r="C310" s="159" t="s">
        <v>788</v>
      </c>
      <c r="D310" s="159" t="s">
        <v>166</v>
      </c>
      <c r="E310" s="160" t="s">
        <v>789</v>
      </c>
      <c r="F310" s="161" t="s">
        <v>790</v>
      </c>
      <c r="G310" s="162" t="s">
        <v>779</v>
      </c>
      <c r="H310" s="163">
        <v>2</v>
      </c>
      <c r="I310" s="164"/>
      <c r="J310" s="165">
        <f>ROUND(I310*H310,2)</f>
        <v>0</v>
      </c>
      <c r="K310" s="166"/>
      <c r="L310" s="30"/>
      <c r="M310" s="167" t="s">
        <v>1</v>
      </c>
      <c r="N310" s="168" t="s">
        <v>39</v>
      </c>
      <c r="O310" s="55"/>
      <c r="P310" s="169">
        <f>O310*H310</f>
        <v>0</v>
      </c>
      <c r="Q310" s="169">
        <v>0</v>
      </c>
      <c r="R310" s="169">
        <f>Q310*H310</f>
        <v>0</v>
      </c>
      <c r="S310" s="169">
        <v>2.4500000000000001E-2</v>
      </c>
      <c r="T310" s="170">
        <f>S310*H310</f>
        <v>4.9000000000000002E-2</v>
      </c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29"/>
      <c r="AR310" s="171" t="s">
        <v>536</v>
      </c>
      <c r="AT310" s="171" t="s">
        <v>166</v>
      </c>
      <c r="AU310" s="171" t="s">
        <v>84</v>
      </c>
      <c r="AY310" s="14" t="s">
        <v>163</v>
      </c>
      <c r="BE310" s="172">
        <f>IF(N310="základní",J310,0)</f>
        <v>0</v>
      </c>
      <c r="BF310" s="172">
        <f>IF(N310="snížená",J310,0)</f>
        <v>0</v>
      </c>
      <c r="BG310" s="172">
        <f>IF(N310="zákl. přenesená",J310,0)</f>
        <v>0</v>
      </c>
      <c r="BH310" s="172">
        <f>IF(N310="sníž. přenesená",J310,0)</f>
        <v>0</v>
      </c>
      <c r="BI310" s="172">
        <f>IF(N310="nulová",J310,0)</f>
        <v>0</v>
      </c>
      <c r="BJ310" s="14" t="s">
        <v>82</v>
      </c>
      <c r="BK310" s="172">
        <f>ROUND(I310*H310,2)</f>
        <v>0</v>
      </c>
      <c r="BL310" s="14" t="s">
        <v>536</v>
      </c>
      <c r="BM310" s="171" t="s">
        <v>791</v>
      </c>
    </row>
    <row r="311" spans="1:65" s="12" customFormat="1" ht="22.9" customHeight="1">
      <c r="B311" s="145"/>
      <c r="D311" s="146" t="s">
        <v>73</v>
      </c>
      <c r="E311" s="156" t="s">
        <v>792</v>
      </c>
      <c r="F311" s="156" t="s">
        <v>793</v>
      </c>
      <c r="I311" s="148"/>
      <c r="J311" s="157">
        <f>BK311</f>
        <v>0</v>
      </c>
      <c r="L311" s="145"/>
      <c r="M311" s="150"/>
      <c r="N311" s="151"/>
      <c r="O311" s="151"/>
      <c r="P311" s="152">
        <f>P312</f>
        <v>0</v>
      </c>
      <c r="Q311" s="151"/>
      <c r="R311" s="152">
        <f>R312</f>
        <v>0</v>
      </c>
      <c r="S311" s="151"/>
      <c r="T311" s="153">
        <f>T312</f>
        <v>0.30608599999999997</v>
      </c>
      <c r="AR311" s="146" t="s">
        <v>84</v>
      </c>
      <c r="AT311" s="154" t="s">
        <v>73</v>
      </c>
      <c r="AU311" s="154" t="s">
        <v>82</v>
      </c>
      <c r="AY311" s="146" t="s">
        <v>163</v>
      </c>
      <c r="BK311" s="155">
        <f>BK312</f>
        <v>0</v>
      </c>
    </row>
    <row r="312" spans="1:65" s="2" customFormat="1" ht="16.5" customHeight="1">
      <c r="A312" s="29"/>
      <c r="B312" s="158"/>
      <c r="C312" s="159" t="s">
        <v>794</v>
      </c>
      <c r="D312" s="159" t="s">
        <v>166</v>
      </c>
      <c r="E312" s="160" t="s">
        <v>795</v>
      </c>
      <c r="F312" s="161" t="s">
        <v>796</v>
      </c>
      <c r="G312" s="162" t="s">
        <v>169</v>
      </c>
      <c r="H312" s="163">
        <v>13.913</v>
      </c>
      <c r="I312" s="164"/>
      <c r="J312" s="165">
        <f>ROUND(I312*H312,2)</f>
        <v>0</v>
      </c>
      <c r="K312" s="166"/>
      <c r="L312" s="30"/>
      <c r="M312" s="167" t="s">
        <v>1</v>
      </c>
      <c r="N312" s="168" t="s">
        <v>39</v>
      </c>
      <c r="O312" s="55"/>
      <c r="P312" s="169">
        <f>O312*H312</f>
        <v>0</v>
      </c>
      <c r="Q312" s="169">
        <v>0</v>
      </c>
      <c r="R312" s="169">
        <f>Q312*H312</f>
        <v>0</v>
      </c>
      <c r="S312" s="169">
        <v>2.1999999999999999E-2</v>
      </c>
      <c r="T312" s="170">
        <f>S312*H312</f>
        <v>0.30608599999999997</v>
      </c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29"/>
      <c r="AR312" s="171" t="s">
        <v>536</v>
      </c>
      <c r="AT312" s="171" t="s">
        <v>166</v>
      </c>
      <c r="AU312" s="171" t="s">
        <v>84</v>
      </c>
      <c r="AY312" s="14" t="s">
        <v>163</v>
      </c>
      <c r="BE312" s="172">
        <f>IF(N312="základní",J312,0)</f>
        <v>0</v>
      </c>
      <c r="BF312" s="172">
        <f>IF(N312="snížená",J312,0)</f>
        <v>0</v>
      </c>
      <c r="BG312" s="172">
        <f>IF(N312="zákl. přenesená",J312,0)</f>
        <v>0</v>
      </c>
      <c r="BH312" s="172">
        <f>IF(N312="sníž. přenesená",J312,0)</f>
        <v>0</v>
      </c>
      <c r="BI312" s="172">
        <f>IF(N312="nulová",J312,0)</f>
        <v>0</v>
      </c>
      <c r="BJ312" s="14" t="s">
        <v>82</v>
      </c>
      <c r="BK312" s="172">
        <f>ROUND(I312*H312,2)</f>
        <v>0</v>
      </c>
      <c r="BL312" s="14" t="s">
        <v>536</v>
      </c>
      <c r="BM312" s="171" t="s">
        <v>797</v>
      </c>
    </row>
    <row r="313" spans="1:65" s="12" customFormat="1" ht="22.9" customHeight="1">
      <c r="B313" s="145"/>
      <c r="D313" s="146" t="s">
        <v>73</v>
      </c>
      <c r="E313" s="156" t="s">
        <v>798</v>
      </c>
      <c r="F313" s="156" t="s">
        <v>799</v>
      </c>
      <c r="I313" s="148"/>
      <c r="J313" s="157">
        <f>BK313</f>
        <v>0</v>
      </c>
      <c r="L313" s="145"/>
      <c r="M313" s="150"/>
      <c r="N313" s="151"/>
      <c r="O313" s="151"/>
      <c r="P313" s="152">
        <f>SUM(P314:P334)</f>
        <v>0</v>
      </c>
      <c r="Q313" s="151"/>
      <c r="R313" s="152">
        <f>SUM(R314:R334)</f>
        <v>31.3618431491176</v>
      </c>
      <c r="S313" s="151"/>
      <c r="T313" s="153">
        <f>SUM(T314:T334)</f>
        <v>5.9091379900000005</v>
      </c>
      <c r="AR313" s="146" t="s">
        <v>84</v>
      </c>
      <c r="AT313" s="154" t="s">
        <v>73</v>
      </c>
      <c r="AU313" s="154" t="s">
        <v>82</v>
      </c>
      <c r="AY313" s="146" t="s">
        <v>163</v>
      </c>
      <c r="BK313" s="155">
        <f>SUM(BK314:BK334)</f>
        <v>0</v>
      </c>
    </row>
    <row r="314" spans="1:65" s="2" customFormat="1" ht="21.75" customHeight="1">
      <c r="A314" s="29"/>
      <c r="B314" s="158"/>
      <c r="C314" s="159" t="s">
        <v>800</v>
      </c>
      <c r="D314" s="159" t="s">
        <v>166</v>
      </c>
      <c r="E314" s="160" t="s">
        <v>801</v>
      </c>
      <c r="F314" s="161" t="s">
        <v>802</v>
      </c>
      <c r="G314" s="162" t="s">
        <v>169</v>
      </c>
      <c r="H314" s="163">
        <v>442.66800000000001</v>
      </c>
      <c r="I314" s="164"/>
      <c r="J314" s="165">
        <f t="shared" ref="J314:J334" si="60">ROUND(I314*H314,2)</f>
        <v>0</v>
      </c>
      <c r="K314" s="166"/>
      <c r="L314" s="30"/>
      <c r="M314" s="167" t="s">
        <v>1</v>
      </c>
      <c r="N314" s="168" t="s">
        <v>39</v>
      </c>
      <c r="O314" s="55"/>
      <c r="P314" s="169">
        <f t="shared" ref="P314:P334" si="61">O314*H314</f>
        <v>0</v>
      </c>
      <c r="Q314" s="169">
        <v>4.5030000000000001E-2</v>
      </c>
      <c r="R314" s="169">
        <f t="shared" ref="R314:R334" si="62">Q314*H314</f>
        <v>19.933340040000001</v>
      </c>
      <c r="S314" s="169">
        <v>0</v>
      </c>
      <c r="T314" s="170">
        <f t="shared" ref="T314:T334" si="63">S314*H314</f>
        <v>0</v>
      </c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29"/>
      <c r="AR314" s="171" t="s">
        <v>536</v>
      </c>
      <c r="AT314" s="171" t="s">
        <v>166</v>
      </c>
      <c r="AU314" s="171" t="s">
        <v>84</v>
      </c>
      <c r="AY314" s="14" t="s">
        <v>163</v>
      </c>
      <c r="BE314" s="172">
        <f t="shared" ref="BE314:BE334" si="64">IF(N314="základní",J314,0)</f>
        <v>0</v>
      </c>
      <c r="BF314" s="172">
        <f t="shared" ref="BF314:BF334" si="65">IF(N314="snížená",J314,0)</f>
        <v>0</v>
      </c>
      <c r="BG314" s="172">
        <f t="shared" ref="BG314:BG334" si="66">IF(N314="zákl. přenesená",J314,0)</f>
        <v>0</v>
      </c>
      <c r="BH314" s="172">
        <f t="shared" ref="BH314:BH334" si="67">IF(N314="sníž. přenesená",J314,0)</f>
        <v>0</v>
      </c>
      <c r="BI314" s="172">
        <f t="shared" ref="BI314:BI334" si="68">IF(N314="nulová",J314,0)</f>
        <v>0</v>
      </c>
      <c r="BJ314" s="14" t="s">
        <v>82</v>
      </c>
      <c r="BK314" s="172">
        <f t="shared" ref="BK314:BK334" si="69">ROUND(I314*H314,2)</f>
        <v>0</v>
      </c>
      <c r="BL314" s="14" t="s">
        <v>536</v>
      </c>
      <c r="BM314" s="171" t="s">
        <v>803</v>
      </c>
    </row>
    <row r="315" spans="1:65" s="2" customFormat="1" ht="21.75" customHeight="1">
      <c r="A315" s="29"/>
      <c r="B315" s="158"/>
      <c r="C315" s="159" t="s">
        <v>804</v>
      </c>
      <c r="D315" s="159" t="s">
        <v>166</v>
      </c>
      <c r="E315" s="160" t="s">
        <v>805</v>
      </c>
      <c r="F315" s="161" t="s">
        <v>806</v>
      </c>
      <c r="G315" s="162" t="s">
        <v>169</v>
      </c>
      <c r="H315" s="163">
        <v>70.006</v>
      </c>
      <c r="I315" s="164"/>
      <c r="J315" s="165">
        <f t="shared" si="60"/>
        <v>0</v>
      </c>
      <c r="K315" s="166"/>
      <c r="L315" s="30"/>
      <c r="M315" s="167" t="s">
        <v>1</v>
      </c>
      <c r="N315" s="168" t="s">
        <v>39</v>
      </c>
      <c r="O315" s="55"/>
      <c r="P315" s="169">
        <f t="shared" si="61"/>
        <v>0</v>
      </c>
      <c r="Q315" s="169">
        <v>5.1110000000000003E-2</v>
      </c>
      <c r="R315" s="169">
        <f t="shared" si="62"/>
        <v>3.5780066600000002</v>
      </c>
      <c r="S315" s="169">
        <v>0</v>
      </c>
      <c r="T315" s="170">
        <f t="shared" si="63"/>
        <v>0</v>
      </c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R315" s="171" t="s">
        <v>536</v>
      </c>
      <c r="AT315" s="171" t="s">
        <v>166</v>
      </c>
      <c r="AU315" s="171" t="s">
        <v>84</v>
      </c>
      <c r="AY315" s="14" t="s">
        <v>163</v>
      </c>
      <c r="BE315" s="172">
        <f t="shared" si="64"/>
        <v>0</v>
      </c>
      <c r="BF315" s="172">
        <f t="shared" si="65"/>
        <v>0</v>
      </c>
      <c r="BG315" s="172">
        <f t="shared" si="66"/>
        <v>0</v>
      </c>
      <c r="BH315" s="172">
        <f t="shared" si="67"/>
        <v>0</v>
      </c>
      <c r="BI315" s="172">
        <f t="shared" si="68"/>
        <v>0</v>
      </c>
      <c r="BJ315" s="14" t="s">
        <v>82</v>
      </c>
      <c r="BK315" s="172">
        <f t="shared" si="69"/>
        <v>0</v>
      </c>
      <c r="BL315" s="14" t="s">
        <v>536</v>
      </c>
      <c r="BM315" s="171" t="s">
        <v>807</v>
      </c>
    </row>
    <row r="316" spans="1:65" s="2" customFormat="1" ht="21.75" customHeight="1">
      <c r="A316" s="29"/>
      <c r="B316" s="158"/>
      <c r="C316" s="159" t="s">
        <v>808</v>
      </c>
      <c r="D316" s="159" t="s">
        <v>166</v>
      </c>
      <c r="E316" s="160" t="s">
        <v>809</v>
      </c>
      <c r="F316" s="161" t="s">
        <v>810</v>
      </c>
      <c r="G316" s="162" t="s">
        <v>169</v>
      </c>
      <c r="H316" s="163">
        <v>24.675000000000001</v>
      </c>
      <c r="I316" s="164"/>
      <c r="J316" s="165">
        <f t="shared" si="60"/>
        <v>0</v>
      </c>
      <c r="K316" s="166"/>
      <c r="L316" s="30"/>
      <c r="M316" s="167" t="s">
        <v>1</v>
      </c>
      <c r="N316" s="168" t="s">
        <v>39</v>
      </c>
      <c r="O316" s="55"/>
      <c r="P316" s="169">
        <f t="shared" si="61"/>
        <v>0</v>
      </c>
      <c r="Q316" s="169">
        <v>4.9764599999999999E-2</v>
      </c>
      <c r="R316" s="169">
        <f t="shared" si="62"/>
        <v>1.227941505</v>
      </c>
      <c r="S316" s="169">
        <v>0</v>
      </c>
      <c r="T316" s="170">
        <f t="shared" si="63"/>
        <v>0</v>
      </c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R316" s="171" t="s">
        <v>536</v>
      </c>
      <c r="AT316" s="171" t="s">
        <v>166</v>
      </c>
      <c r="AU316" s="171" t="s">
        <v>84</v>
      </c>
      <c r="AY316" s="14" t="s">
        <v>163</v>
      </c>
      <c r="BE316" s="172">
        <f t="shared" si="64"/>
        <v>0</v>
      </c>
      <c r="BF316" s="172">
        <f t="shared" si="65"/>
        <v>0</v>
      </c>
      <c r="BG316" s="172">
        <f t="shared" si="66"/>
        <v>0</v>
      </c>
      <c r="BH316" s="172">
        <f t="shared" si="67"/>
        <v>0</v>
      </c>
      <c r="BI316" s="172">
        <f t="shared" si="68"/>
        <v>0</v>
      </c>
      <c r="BJ316" s="14" t="s">
        <v>82</v>
      </c>
      <c r="BK316" s="172">
        <f t="shared" si="69"/>
        <v>0</v>
      </c>
      <c r="BL316" s="14" t="s">
        <v>536</v>
      </c>
      <c r="BM316" s="171" t="s">
        <v>811</v>
      </c>
    </row>
    <row r="317" spans="1:65" s="2" customFormat="1" ht="21.75" customHeight="1">
      <c r="A317" s="29"/>
      <c r="B317" s="158"/>
      <c r="C317" s="159" t="s">
        <v>812</v>
      </c>
      <c r="D317" s="159" t="s">
        <v>166</v>
      </c>
      <c r="E317" s="160" t="s">
        <v>813</v>
      </c>
      <c r="F317" s="161" t="s">
        <v>814</v>
      </c>
      <c r="G317" s="162" t="s">
        <v>169</v>
      </c>
      <c r="H317" s="163">
        <v>48.189</v>
      </c>
      <c r="I317" s="164"/>
      <c r="J317" s="165">
        <f t="shared" si="60"/>
        <v>0</v>
      </c>
      <c r="K317" s="166"/>
      <c r="L317" s="30"/>
      <c r="M317" s="167" t="s">
        <v>1</v>
      </c>
      <c r="N317" s="168" t="s">
        <v>39</v>
      </c>
      <c r="O317" s="55"/>
      <c r="P317" s="169">
        <f t="shared" si="61"/>
        <v>0</v>
      </c>
      <c r="Q317" s="169">
        <v>1.7950000000000001E-2</v>
      </c>
      <c r="R317" s="169">
        <f t="shared" si="62"/>
        <v>0.86499255000000008</v>
      </c>
      <c r="S317" s="169">
        <v>0</v>
      </c>
      <c r="T317" s="170">
        <f t="shared" si="63"/>
        <v>0</v>
      </c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R317" s="171" t="s">
        <v>536</v>
      </c>
      <c r="AT317" s="171" t="s">
        <v>166</v>
      </c>
      <c r="AU317" s="171" t="s">
        <v>84</v>
      </c>
      <c r="AY317" s="14" t="s">
        <v>163</v>
      </c>
      <c r="BE317" s="172">
        <f t="shared" si="64"/>
        <v>0</v>
      </c>
      <c r="BF317" s="172">
        <f t="shared" si="65"/>
        <v>0</v>
      </c>
      <c r="BG317" s="172">
        <f t="shared" si="66"/>
        <v>0</v>
      </c>
      <c r="BH317" s="172">
        <f t="shared" si="67"/>
        <v>0</v>
      </c>
      <c r="BI317" s="172">
        <f t="shared" si="68"/>
        <v>0</v>
      </c>
      <c r="BJ317" s="14" t="s">
        <v>82</v>
      </c>
      <c r="BK317" s="172">
        <f t="shared" si="69"/>
        <v>0</v>
      </c>
      <c r="BL317" s="14" t="s">
        <v>536</v>
      </c>
      <c r="BM317" s="171" t="s">
        <v>815</v>
      </c>
    </row>
    <row r="318" spans="1:65" s="2" customFormat="1" ht="21.75" customHeight="1">
      <c r="A318" s="29"/>
      <c r="B318" s="158"/>
      <c r="C318" s="159" t="s">
        <v>816</v>
      </c>
      <c r="D318" s="159" t="s">
        <v>166</v>
      </c>
      <c r="E318" s="160" t="s">
        <v>817</v>
      </c>
      <c r="F318" s="161" t="s">
        <v>818</v>
      </c>
      <c r="G318" s="162" t="s">
        <v>169</v>
      </c>
      <c r="H318" s="163">
        <v>37.064</v>
      </c>
      <c r="I318" s="164"/>
      <c r="J318" s="165">
        <f t="shared" si="60"/>
        <v>0</v>
      </c>
      <c r="K318" s="166"/>
      <c r="L318" s="30"/>
      <c r="M318" s="167" t="s">
        <v>1</v>
      </c>
      <c r="N318" s="168" t="s">
        <v>39</v>
      </c>
      <c r="O318" s="55"/>
      <c r="P318" s="169">
        <f t="shared" si="61"/>
        <v>0</v>
      </c>
      <c r="Q318" s="169">
        <v>1.22014909E-2</v>
      </c>
      <c r="R318" s="169">
        <f t="shared" si="62"/>
        <v>0.45223605871760003</v>
      </c>
      <c r="S318" s="169">
        <v>0</v>
      </c>
      <c r="T318" s="170">
        <f t="shared" si="63"/>
        <v>0</v>
      </c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R318" s="171" t="s">
        <v>536</v>
      </c>
      <c r="AT318" s="171" t="s">
        <v>166</v>
      </c>
      <c r="AU318" s="171" t="s">
        <v>84</v>
      </c>
      <c r="AY318" s="14" t="s">
        <v>163</v>
      </c>
      <c r="BE318" s="172">
        <f t="shared" si="64"/>
        <v>0</v>
      </c>
      <c r="BF318" s="172">
        <f t="shared" si="65"/>
        <v>0</v>
      </c>
      <c r="BG318" s="172">
        <f t="shared" si="66"/>
        <v>0</v>
      </c>
      <c r="BH318" s="172">
        <f t="shared" si="67"/>
        <v>0</v>
      </c>
      <c r="BI318" s="172">
        <f t="shared" si="68"/>
        <v>0</v>
      </c>
      <c r="BJ318" s="14" t="s">
        <v>82</v>
      </c>
      <c r="BK318" s="172">
        <f t="shared" si="69"/>
        <v>0</v>
      </c>
      <c r="BL318" s="14" t="s">
        <v>536</v>
      </c>
      <c r="BM318" s="171" t="s">
        <v>819</v>
      </c>
    </row>
    <row r="319" spans="1:65" s="2" customFormat="1" ht="21.75" customHeight="1">
      <c r="A319" s="29"/>
      <c r="B319" s="158"/>
      <c r="C319" s="159" t="s">
        <v>820</v>
      </c>
      <c r="D319" s="159" t="s">
        <v>166</v>
      </c>
      <c r="E319" s="160" t="s">
        <v>821</v>
      </c>
      <c r="F319" s="161" t="s">
        <v>822</v>
      </c>
      <c r="G319" s="162" t="s">
        <v>169</v>
      </c>
      <c r="H319" s="163">
        <v>10.961</v>
      </c>
      <c r="I319" s="164"/>
      <c r="J319" s="165">
        <f t="shared" si="60"/>
        <v>0</v>
      </c>
      <c r="K319" s="166"/>
      <c r="L319" s="30"/>
      <c r="M319" s="167" t="s">
        <v>1</v>
      </c>
      <c r="N319" s="168" t="s">
        <v>39</v>
      </c>
      <c r="O319" s="55"/>
      <c r="P319" s="169">
        <f t="shared" si="61"/>
        <v>0</v>
      </c>
      <c r="Q319" s="169">
        <v>2.4873719999999998E-2</v>
      </c>
      <c r="R319" s="169">
        <f t="shared" si="62"/>
        <v>0.27264084492000001</v>
      </c>
      <c r="S319" s="169">
        <v>0</v>
      </c>
      <c r="T319" s="170">
        <f t="shared" si="63"/>
        <v>0</v>
      </c>
      <c r="U319" s="29"/>
      <c r="V319" s="29"/>
      <c r="W319" s="29"/>
      <c r="X319" s="29"/>
      <c r="Y319" s="29"/>
      <c r="Z319" s="29"/>
      <c r="AA319" s="29"/>
      <c r="AB319" s="29"/>
      <c r="AC319" s="29"/>
      <c r="AD319" s="29"/>
      <c r="AE319" s="29"/>
      <c r="AR319" s="171" t="s">
        <v>536</v>
      </c>
      <c r="AT319" s="171" t="s">
        <v>166</v>
      </c>
      <c r="AU319" s="171" t="s">
        <v>84</v>
      </c>
      <c r="AY319" s="14" t="s">
        <v>163</v>
      </c>
      <c r="BE319" s="172">
        <f t="shared" si="64"/>
        <v>0</v>
      </c>
      <c r="BF319" s="172">
        <f t="shared" si="65"/>
        <v>0</v>
      </c>
      <c r="BG319" s="172">
        <f t="shared" si="66"/>
        <v>0</v>
      </c>
      <c r="BH319" s="172">
        <f t="shared" si="67"/>
        <v>0</v>
      </c>
      <c r="BI319" s="172">
        <f t="shared" si="68"/>
        <v>0</v>
      </c>
      <c r="BJ319" s="14" t="s">
        <v>82</v>
      </c>
      <c r="BK319" s="172">
        <f t="shared" si="69"/>
        <v>0</v>
      </c>
      <c r="BL319" s="14" t="s">
        <v>536</v>
      </c>
      <c r="BM319" s="171" t="s">
        <v>823</v>
      </c>
    </row>
    <row r="320" spans="1:65" s="2" customFormat="1" ht="21.75" customHeight="1">
      <c r="A320" s="29"/>
      <c r="B320" s="158"/>
      <c r="C320" s="159" t="s">
        <v>824</v>
      </c>
      <c r="D320" s="159" t="s">
        <v>166</v>
      </c>
      <c r="E320" s="160" t="s">
        <v>825</v>
      </c>
      <c r="F320" s="161" t="s">
        <v>826</v>
      </c>
      <c r="G320" s="162" t="s">
        <v>169</v>
      </c>
      <c r="H320" s="163">
        <v>2.0339999999999998</v>
      </c>
      <c r="I320" s="164"/>
      <c r="J320" s="165">
        <f t="shared" si="60"/>
        <v>0</v>
      </c>
      <c r="K320" s="166"/>
      <c r="L320" s="30"/>
      <c r="M320" s="167" t="s">
        <v>1</v>
      </c>
      <c r="N320" s="168" t="s">
        <v>39</v>
      </c>
      <c r="O320" s="55"/>
      <c r="P320" s="169">
        <f t="shared" si="61"/>
        <v>0</v>
      </c>
      <c r="Q320" s="169">
        <v>1.2588719999999999E-2</v>
      </c>
      <c r="R320" s="169">
        <f t="shared" si="62"/>
        <v>2.5605456479999997E-2</v>
      </c>
      <c r="S320" s="169">
        <v>0</v>
      </c>
      <c r="T320" s="170">
        <f t="shared" si="63"/>
        <v>0</v>
      </c>
      <c r="U320" s="29"/>
      <c r="V320" s="29"/>
      <c r="W320" s="29"/>
      <c r="X320" s="29"/>
      <c r="Y320" s="29"/>
      <c r="Z320" s="29"/>
      <c r="AA320" s="29"/>
      <c r="AB320" s="29"/>
      <c r="AC320" s="29"/>
      <c r="AD320" s="29"/>
      <c r="AE320" s="29"/>
      <c r="AR320" s="171" t="s">
        <v>536</v>
      </c>
      <c r="AT320" s="171" t="s">
        <v>166</v>
      </c>
      <c r="AU320" s="171" t="s">
        <v>84</v>
      </c>
      <c r="AY320" s="14" t="s">
        <v>163</v>
      </c>
      <c r="BE320" s="172">
        <f t="shared" si="64"/>
        <v>0</v>
      </c>
      <c r="BF320" s="172">
        <f t="shared" si="65"/>
        <v>0</v>
      </c>
      <c r="BG320" s="172">
        <f t="shared" si="66"/>
        <v>0</v>
      </c>
      <c r="BH320" s="172">
        <f t="shared" si="67"/>
        <v>0</v>
      </c>
      <c r="BI320" s="172">
        <f t="shared" si="68"/>
        <v>0</v>
      </c>
      <c r="BJ320" s="14" t="s">
        <v>82</v>
      </c>
      <c r="BK320" s="172">
        <f t="shared" si="69"/>
        <v>0</v>
      </c>
      <c r="BL320" s="14" t="s">
        <v>536</v>
      </c>
      <c r="BM320" s="171" t="s">
        <v>827</v>
      </c>
    </row>
    <row r="321" spans="1:65" s="2" customFormat="1" ht="21.75" customHeight="1">
      <c r="A321" s="29"/>
      <c r="B321" s="158"/>
      <c r="C321" s="159" t="s">
        <v>84</v>
      </c>
      <c r="D321" s="159" t="s">
        <v>166</v>
      </c>
      <c r="E321" s="160" t="s">
        <v>828</v>
      </c>
      <c r="F321" s="161" t="s">
        <v>829</v>
      </c>
      <c r="G321" s="162" t="s">
        <v>169</v>
      </c>
      <c r="H321" s="163">
        <v>323.51900000000001</v>
      </c>
      <c r="I321" s="164"/>
      <c r="J321" s="165">
        <f t="shared" si="60"/>
        <v>0</v>
      </c>
      <c r="K321" s="166"/>
      <c r="L321" s="30"/>
      <c r="M321" s="167" t="s">
        <v>1</v>
      </c>
      <c r="N321" s="168" t="s">
        <v>39</v>
      </c>
      <c r="O321" s="55"/>
      <c r="P321" s="169">
        <f t="shared" si="61"/>
        <v>0</v>
      </c>
      <c r="Q321" s="169">
        <v>0</v>
      </c>
      <c r="R321" s="169">
        <f t="shared" si="62"/>
        <v>0</v>
      </c>
      <c r="S321" s="169">
        <v>1.721E-2</v>
      </c>
      <c r="T321" s="170">
        <f t="shared" si="63"/>
        <v>5.5677619900000002</v>
      </c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R321" s="171" t="s">
        <v>536</v>
      </c>
      <c r="AT321" s="171" t="s">
        <v>166</v>
      </c>
      <c r="AU321" s="171" t="s">
        <v>84</v>
      </c>
      <c r="AY321" s="14" t="s">
        <v>163</v>
      </c>
      <c r="BE321" s="172">
        <f t="shared" si="64"/>
        <v>0</v>
      </c>
      <c r="BF321" s="172">
        <f t="shared" si="65"/>
        <v>0</v>
      </c>
      <c r="BG321" s="172">
        <f t="shared" si="66"/>
        <v>0</v>
      </c>
      <c r="BH321" s="172">
        <f t="shared" si="67"/>
        <v>0</v>
      </c>
      <c r="BI321" s="172">
        <f t="shared" si="68"/>
        <v>0</v>
      </c>
      <c r="BJ321" s="14" t="s">
        <v>82</v>
      </c>
      <c r="BK321" s="172">
        <f t="shared" si="69"/>
        <v>0</v>
      </c>
      <c r="BL321" s="14" t="s">
        <v>536</v>
      </c>
      <c r="BM321" s="171" t="s">
        <v>830</v>
      </c>
    </row>
    <row r="322" spans="1:65" s="2" customFormat="1" ht="21.75" customHeight="1">
      <c r="A322" s="29"/>
      <c r="B322" s="158"/>
      <c r="C322" s="159" t="s">
        <v>831</v>
      </c>
      <c r="D322" s="159" t="s">
        <v>166</v>
      </c>
      <c r="E322" s="160" t="s">
        <v>832</v>
      </c>
      <c r="F322" s="161" t="s">
        <v>833</v>
      </c>
      <c r="G322" s="162" t="s">
        <v>169</v>
      </c>
      <c r="H322" s="163">
        <v>8.1359999999999992</v>
      </c>
      <c r="I322" s="164"/>
      <c r="J322" s="165">
        <f t="shared" si="60"/>
        <v>0</v>
      </c>
      <c r="K322" s="166"/>
      <c r="L322" s="30"/>
      <c r="M322" s="167" t="s">
        <v>1</v>
      </c>
      <c r="N322" s="168" t="s">
        <v>39</v>
      </c>
      <c r="O322" s="55"/>
      <c r="P322" s="169">
        <f t="shared" si="61"/>
        <v>0</v>
      </c>
      <c r="Q322" s="169">
        <v>2.6533000000000001E-2</v>
      </c>
      <c r="R322" s="169">
        <f t="shared" si="62"/>
        <v>0.215872488</v>
      </c>
      <c r="S322" s="169">
        <v>0</v>
      </c>
      <c r="T322" s="170">
        <f t="shared" si="63"/>
        <v>0</v>
      </c>
      <c r="U322" s="29"/>
      <c r="V322" s="29"/>
      <c r="W322" s="29"/>
      <c r="X322" s="29"/>
      <c r="Y322" s="29"/>
      <c r="Z322" s="29"/>
      <c r="AA322" s="29"/>
      <c r="AB322" s="29"/>
      <c r="AC322" s="29"/>
      <c r="AD322" s="29"/>
      <c r="AE322" s="29"/>
      <c r="AR322" s="171" t="s">
        <v>536</v>
      </c>
      <c r="AT322" s="171" t="s">
        <v>166</v>
      </c>
      <c r="AU322" s="171" t="s">
        <v>84</v>
      </c>
      <c r="AY322" s="14" t="s">
        <v>163</v>
      </c>
      <c r="BE322" s="172">
        <f t="shared" si="64"/>
        <v>0</v>
      </c>
      <c r="BF322" s="172">
        <f t="shared" si="65"/>
        <v>0</v>
      </c>
      <c r="BG322" s="172">
        <f t="shared" si="66"/>
        <v>0</v>
      </c>
      <c r="BH322" s="172">
        <f t="shared" si="67"/>
        <v>0</v>
      </c>
      <c r="BI322" s="172">
        <f t="shared" si="68"/>
        <v>0</v>
      </c>
      <c r="BJ322" s="14" t="s">
        <v>82</v>
      </c>
      <c r="BK322" s="172">
        <f t="shared" si="69"/>
        <v>0</v>
      </c>
      <c r="BL322" s="14" t="s">
        <v>536</v>
      </c>
      <c r="BM322" s="171" t="s">
        <v>834</v>
      </c>
    </row>
    <row r="323" spans="1:65" s="2" customFormat="1" ht="21.75" customHeight="1">
      <c r="A323" s="29"/>
      <c r="B323" s="158"/>
      <c r="C323" s="159" t="s">
        <v>835</v>
      </c>
      <c r="D323" s="159" t="s">
        <v>166</v>
      </c>
      <c r="E323" s="160" t="s">
        <v>836</v>
      </c>
      <c r="F323" s="161" t="s">
        <v>837</v>
      </c>
      <c r="G323" s="162" t="s">
        <v>287</v>
      </c>
      <c r="H323" s="163">
        <v>49.72</v>
      </c>
      <c r="I323" s="164"/>
      <c r="J323" s="165">
        <f t="shared" si="60"/>
        <v>0</v>
      </c>
      <c r="K323" s="166"/>
      <c r="L323" s="30"/>
      <c r="M323" s="167" t="s">
        <v>1</v>
      </c>
      <c r="N323" s="168" t="s">
        <v>39</v>
      </c>
      <c r="O323" s="55"/>
      <c r="P323" s="169">
        <f t="shared" si="61"/>
        <v>0</v>
      </c>
      <c r="Q323" s="169">
        <v>3.5130799999999997E-2</v>
      </c>
      <c r="R323" s="169">
        <f t="shared" si="62"/>
        <v>1.7467033759999997</v>
      </c>
      <c r="S323" s="169">
        <v>0</v>
      </c>
      <c r="T323" s="170">
        <f t="shared" si="63"/>
        <v>0</v>
      </c>
      <c r="U323" s="29"/>
      <c r="V323" s="29"/>
      <c r="W323" s="29"/>
      <c r="X323" s="29"/>
      <c r="Y323" s="29"/>
      <c r="Z323" s="29"/>
      <c r="AA323" s="29"/>
      <c r="AB323" s="29"/>
      <c r="AC323" s="29"/>
      <c r="AD323" s="29"/>
      <c r="AE323" s="29"/>
      <c r="AR323" s="171" t="s">
        <v>536</v>
      </c>
      <c r="AT323" s="171" t="s">
        <v>166</v>
      </c>
      <c r="AU323" s="171" t="s">
        <v>84</v>
      </c>
      <c r="AY323" s="14" t="s">
        <v>163</v>
      </c>
      <c r="BE323" s="172">
        <f t="shared" si="64"/>
        <v>0</v>
      </c>
      <c r="BF323" s="172">
        <f t="shared" si="65"/>
        <v>0</v>
      </c>
      <c r="BG323" s="172">
        <f t="shared" si="66"/>
        <v>0</v>
      </c>
      <c r="BH323" s="172">
        <f t="shared" si="67"/>
        <v>0</v>
      </c>
      <c r="BI323" s="172">
        <f t="shared" si="68"/>
        <v>0</v>
      </c>
      <c r="BJ323" s="14" t="s">
        <v>82</v>
      </c>
      <c r="BK323" s="172">
        <f t="shared" si="69"/>
        <v>0</v>
      </c>
      <c r="BL323" s="14" t="s">
        <v>536</v>
      </c>
      <c r="BM323" s="171" t="s">
        <v>838</v>
      </c>
    </row>
    <row r="324" spans="1:65" s="2" customFormat="1" ht="16.5" customHeight="1">
      <c r="A324" s="29"/>
      <c r="B324" s="158"/>
      <c r="C324" s="159" t="s">
        <v>839</v>
      </c>
      <c r="D324" s="159" t="s">
        <v>166</v>
      </c>
      <c r="E324" s="160" t="s">
        <v>840</v>
      </c>
      <c r="F324" s="161" t="s">
        <v>841</v>
      </c>
      <c r="G324" s="162" t="s">
        <v>169</v>
      </c>
      <c r="H324" s="163">
        <v>47.72</v>
      </c>
      <c r="I324" s="164"/>
      <c r="J324" s="165">
        <f t="shared" si="60"/>
        <v>0</v>
      </c>
      <c r="K324" s="166"/>
      <c r="L324" s="30"/>
      <c r="M324" s="167" t="s">
        <v>1</v>
      </c>
      <c r="N324" s="168" t="s">
        <v>39</v>
      </c>
      <c r="O324" s="55"/>
      <c r="P324" s="169">
        <f t="shared" si="61"/>
        <v>0</v>
      </c>
      <c r="Q324" s="169">
        <v>1.2960000000000001E-3</v>
      </c>
      <c r="R324" s="169">
        <f t="shared" si="62"/>
        <v>6.1845120000000003E-2</v>
      </c>
      <c r="S324" s="169">
        <v>0</v>
      </c>
      <c r="T324" s="170">
        <f t="shared" si="63"/>
        <v>0</v>
      </c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29"/>
      <c r="AR324" s="171" t="s">
        <v>536</v>
      </c>
      <c r="AT324" s="171" t="s">
        <v>166</v>
      </c>
      <c r="AU324" s="171" t="s">
        <v>84</v>
      </c>
      <c r="AY324" s="14" t="s">
        <v>163</v>
      </c>
      <c r="BE324" s="172">
        <f t="shared" si="64"/>
        <v>0</v>
      </c>
      <c r="BF324" s="172">
        <f t="shared" si="65"/>
        <v>0</v>
      </c>
      <c r="BG324" s="172">
        <f t="shared" si="66"/>
        <v>0</v>
      </c>
      <c r="BH324" s="172">
        <f t="shared" si="67"/>
        <v>0</v>
      </c>
      <c r="BI324" s="172">
        <f t="shared" si="68"/>
        <v>0</v>
      </c>
      <c r="BJ324" s="14" t="s">
        <v>82</v>
      </c>
      <c r="BK324" s="172">
        <f t="shared" si="69"/>
        <v>0</v>
      </c>
      <c r="BL324" s="14" t="s">
        <v>536</v>
      </c>
      <c r="BM324" s="171" t="s">
        <v>842</v>
      </c>
    </row>
    <row r="325" spans="1:65" s="2" customFormat="1" ht="16.5" customHeight="1">
      <c r="A325" s="29"/>
      <c r="B325" s="158"/>
      <c r="C325" s="173" t="s">
        <v>843</v>
      </c>
      <c r="D325" s="173" t="s">
        <v>207</v>
      </c>
      <c r="E325" s="174" t="s">
        <v>844</v>
      </c>
      <c r="F325" s="175" t="s">
        <v>845</v>
      </c>
      <c r="G325" s="176" t="s">
        <v>169</v>
      </c>
      <c r="H325" s="177">
        <v>109.756</v>
      </c>
      <c r="I325" s="178"/>
      <c r="J325" s="179">
        <f t="shared" si="60"/>
        <v>0</v>
      </c>
      <c r="K325" s="180"/>
      <c r="L325" s="181"/>
      <c r="M325" s="182" t="s">
        <v>1</v>
      </c>
      <c r="N325" s="183" t="s">
        <v>39</v>
      </c>
      <c r="O325" s="55"/>
      <c r="P325" s="169">
        <f t="shared" si="61"/>
        <v>0</v>
      </c>
      <c r="Q325" s="169">
        <v>1.35E-2</v>
      </c>
      <c r="R325" s="169">
        <f t="shared" si="62"/>
        <v>1.481706</v>
      </c>
      <c r="S325" s="169">
        <v>0</v>
      </c>
      <c r="T325" s="170">
        <f t="shared" si="63"/>
        <v>0</v>
      </c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29"/>
      <c r="AR325" s="171" t="s">
        <v>692</v>
      </c>
      <c r="AT325" s="171" t="s">
        <v>207</v>
      </c>
      <c r="AU325" s="171" t="s">
        <v>84</v>
      </c>
      <c r="AY325" s="14" t="s">
        <v>163</v>
      </c>
      <c r="BE325" s="172">
        <f t="shared" si="64"/>
        <v>0</v>
      </c>
      <c r="BF325" s="172">
        <f t="shared" si="65"/>
        <v>0</v>
      </c>
      <c r="BG325" s="172">
        <f t="shared" si="66"/>
        <v>0</v>
      </c>
      <c r="BH325" s="172">
        <f t="shared" si="67"/>
        <v>0</v>
      </c>
      <c r="BI325" s="172">
        <f t="shared" si="68"/>
        <v>0</v>
      </c>
      <c r="BJ325" s="14" t="s">
        <v>82</v>
      </c>
      <c r="BK325" s="172">
        <f t="shared" si="69"/>
        <v>0</v>
      </c>
      <c r="BL325" s="14" t="s">
        <v>536</v>
      </c>
      <c r="BM325" s="171" t="s">
        <v>846</v>
      </c>
    </row>
    <row r="326" spans="1:65" s="2" customFormat="1" ht="21.75" customHeight="1">
      <c r="A326" s="29"/>
      <c r="B326" s="158"/>
      <c r="C326" s="159" t="s">
        <v>847</v>
      </c>
      <c r="D326" s="159" t="s">
        <v>166</v>
      </c>
      <c r="E326" s="160" t="s">
        <v>848</v>
      </c>
      <c r="F326" s="161" t="s">
        <v>849</v>
      </c>
      <c r="G326" s="162" t="s">
        <v>246</v>
      </c>
      <c r="H326" s="163">
        <v>20</v>
      </c>
      <c r="I326" s="164"/>
      <c r="J326" s="165">
        <f t="shared" si="60"/>
        <v>0</v>
      </c>
      <c r="K326" s="166"/>
      <c r="L326" s="30"/>
      <c r="M326" s="167" t="s">
        <v>1</v>
      </c>
      <c r="N326" s="168" t="s">
        <v>39</v>
      </c>
      <c r="O326" s="55"/>
      <c r="P326" s="169">
        <f t="shared" si="61"/>
        <v>0</v>
      </c>
      <c r="Q326" s="169">
        <v>2.2000000000000001E-4</v>
      </c>
      <c r="R326" s="169">
        <f t="shared" si="62"/>
        <v>4.4000000000000003E-3</v>
      </c>
      <c r="S326" s="169">
        <v>0</v>
      </c>
      <c r="T326" s="170">
        <f t="shared" si="63"/>
        <v>0</v>
      </c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29"/>
      <c r="AR326" s="171" t="s">
        <v>536</v>
      </c>
      <c r="AT326" s="171" t="s">
        <v>166</v>
      </c>
      <c r="AU326" s="171" t="s">
        <v>84</v>
      </c>
      <c r="AY326" s="14" t="s">
        <v>163</v>
      </c>
      <c r="BE326" s="172">
        <f t="shared" si="64"/>
        <v>0</v>
      </c>
      <c r="BF326" s="172">
        <f t="shared" si="65"/>
        <v>0</v>
      </c>
      <c r="BG326" s="172">
        <f t="shared" si="66"/>
        <v>0</v>
      </c>
      <c r="BH326" s="172">
        <f t="shared" si="67"/>
        <v>0</v>
      </c>
      <c r="BI326" s="172">
        <f t="shared" si="68"/>
        <v>0</v>
      </c>
      <c r="BJ326" s="14" t="s">
        <v>82</v>
      </c>
      <c r="BK326" s="172">
        <f t="shared" si="69"/>
        <v>0</v>
      </c>
      <c r="BL326" s="14" t="s">
        <v>536</v>
      </c>
      <c r="BM326" s="171" t="s">
        <v>850</v>
      </c>
    </row>
    <row r="327" spans="1:65" s="2" customFormat="1" ht="21.75" customHeight="1">
      <c r="A327" s="29"/>
      <c r="B327" s="158"/>
      <c r="C327" s="173" t="s">
        <v>851</v>
      </c>
      <c r="D327" s="173" t="s">
        <v>207</v>
      </c>
      <c r="E327" s="174" t="s">
        <v>852</v>
      </c>
      <c r="F327" s="175" t="s">
        <v>853</v>
      </c>
      <c r="G327" s="176" t="s">
        <v>246</v>
      </c>
      <c r="H327" s="177">
        <v>3</v>
      </c>
      <c r="I327" s="178"/>
      <c r="J327" s="179">
        <f t="shared" si="60"/>
        <v>0</v>
      </c>
      <c r="K327" s="180"/>
      <c r="L327" s="181"/>
      <c r="M327" s="182" t="s">
        <v>1</v>
      </c>
      <c r="N327" s="183" t="s">
        <v>39</v>
      </c>
      <c r="O327" s="55"/>
      <c r="P327" s="169">
        <f t="shared" si="61"/>
        <v>0</v>
      </c>
      <c r="Q327" s="169">
        <v>2.4049999999999998E-2</v>
      </c>
      <c r="R327" s="169">
        <f t="shared" si="62"/>
        <v>7.2149999999999992E-2</v>
      </c>
      <c r="S327" s="169">
        <v>0</v>
      </c>
      <c r="T327" s="170">
        <f t="shared" si="63"/>
        <v>0</v>
      </c>
      <c r="U327" s="29"/>
      <c r="V327" s="29"/>
      <c r="W327" s="29"/>
      <c r="X327" s="29"/>
      <c r="Y327" s="29"/>
      <c r="Z327" s="29"/>
      <c r="AA327" s="29"/>
      <c r="AB327" s="29"/>
      <c r="AC327" s="29"/>
      <c r="AD327" s="29"/>
      <c r="AE327" s="29"/>
      <c r="AR327" s="171" t="s">
        <v>692</v>
      </c>
      <c r="AT327" s="171" t="s">
        <v>207</v>
      </c>
      <c r="AU327" s="171" t="s">
        <v>84</v>
      </c>
      <c r="AY327" s="14" t="s">
        <v>163</v>
      </c>
      <c r="BE327" s="172">
        <f t="shared" si="64"/>
        <v>0</v>
      </c>
      <c r="BF327" s="172">
        <f t="shared" si="65"/>
        <v>0</v>
      </c>
      <c r="BG327" s="172">
        <f t="shared" si="66"/>
        <v>0</v>
      </c>
      <c r="BH327" s="172">
        <f t="shared" si="67"/>
        <v>0</v>
      </c>
      <c r="BI327" s="172">
        <f t="shared" si="68"/>
        <v>0</v>
      </c>
      <c r="BJ327" s="14" t="s">
        <v>82</v>
      </c>
      <c r="BK327" s="172">
        <f t="shared" si="69"/>
        <v>0</v>
      </c>
      <c r="BL327" s="14" t="s">
        <v>536</v>
      </c>
      <c r="BM327" s="171" t="s">
        <v>854</v>
      </c>
    </row>
    <row r="328" spans="1:65" s="2" customFormat="1" ht="21.75" customHeight="1">
      <c r="A328" s="29"/>
      <c r="B328" s="158"/>
      <c r="C328" s="173" t="s">
        <v>855</v>
      </c>
      <c r="D328" s="173" t="s">
        <v>207</v>
      </c>
      <c r="E328" s="174" t="s">
        <v>856</v>
      </c>
      <c r="F328" s="175" t="s">
        <v>857</v>
      </c>
      <c r="G328" s="176" t="s">
        <v>246</v>
      </c>
      <c r="H328" s="177">
        <v>17</v>
      </c>
      <c r="I328" s="178"/>
      <c r="J328" s="179">
        <f t="shared" si="60"/>
        <v>0</v>
      </c>
      <c r="K328" s="180"/>
      <c r="L328" s="181"/>
      <c r="M328" s="182" t="s">
        <v>1</v>
      </c>
      <c r="N328" s="183" t="s">
        <v>39</v>
      </c>
      <c r="O328" s="55"/>
      <c r="P328" s="169">
        <f t="shared" si="61"/>
        <v>0</v>
      </c>
      <c r="Q328" s="169">
        <v>2.4740000000000002E-2</v>
      </c>
      <c r="R328" s="169">
        <f t="shared" si="62"/>
        <v>0.42058000000000001</v>
      </c>
      <c r="S328" s="169">
        <v>0</v>
      </c>
      <c r="T328" s="170">
        <f t="shared" si="63"/>
        <v>0</v>
      </c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29"/>
      <c r="AR328" s="171" t="s">
        <v>692</v>
      </c>
      <c r="AT328" s="171" t="s">
        <v>207</v>
      </c>
      <c r="AU328" s="171" t="s">
        <v>84</v>
      </c>
      <c r="AY328" s="14" t="s">
        <v>163</v>
      </c>
      <c r="BE328" s="172">
        <f t="shared" si="64"/>
        <v>0</v>
      </c>
      <c r="BF328" s="172">
        <f t="shared" si="65"/>
        <v>0</v>
      </c>
      <c r="BG328" s="172">
        <f t="shared" si="66"/>
        <v>0</v>
      </c>
      <c r="BH328" s="172">
        <f t="shared" si="67"/>
        <v>0</v>
      </c>
      <c r="BI328" s="172">
        <f t="shared" si="68"/>
        <v>0</v>
      </c>
      <c r="BJ328" s="14" t="s">
        <v>82</v>
      </c>
      <c r="BK328" s="172">
        <f t="shared" si="69"/>
        <v>0</v>
      </c>
      <c r="BL328" s="14" t="s">
        <v>536</v>
      </c>
      <c r="BM328" s="171" t="s">
        <v>858</v>
      </c>
    </row>
    <row r="329" spans="1:65" s="2" customFormat="1" ht="21.75" customHeight="1">
      <c r="A329" s="29"/>
      <c r="B329" s="158"/>
      <c r="C329" s="159" t="s">
        <v>859</v>
      </c>
      <c r="D329" s="159" t="s">
        <v>166</v>
      </c>
      <c r="E329" s="160" t="s">
        <v>860</v>
      </c>
      <c r="F329" s="161" t="s">
        <v>861</v>
      </c>
      <c r="G329" s="162" t="s">
        <v>246</v>
      </c>
      <c r="H329" s="163">
        <v>1</v>
      </c>
      <c r="I329" s="164"/>
      <c r="J329" s="165">
        <f t="shared" si="60"/>
        <v>0</v>
      </c>
      <c r="K329" s="166"/>
      <c r="L329" s="30"/>
      <c r="M329" s="167" t="s">
        <v>1</v>
      </c>
      <c r="N329" s="168" t="s">
        <v>39</v>
      </c>
      <c r="O329" s="55"/>
      <c r="P329" s="169">
        <f t="shared" si="61"/>
        <v>0</v>
      </c>
      <c r="Q329" s="169">
        <v>2.2000000000000001E-4</v>
      </c>
      <c r="R329" s="169">
        <f t="shared" si="62"/>
        <v>2.2000000000000001E-4</v>
      </c>
      <c r="S329" s="169">
        <v>0</v>
      </c>
      <c r="T329" s="170">
        <f t="shared" si="63"/>
        <v>0</v>
      </c>
      <c r="U329" s="29"/>
      <c r="V329" s="29"/>
      <c r="W329" s="29"/>
      <c r="X329" s="29"/>
      <c r="Y329" s="29"/>
      <c r="Z329" s="29"/>
      <c r="AA329" s="29"/>
      <c r="AB329" s="29"/>
      <c r="AC329" s="29"/>
      <c r="AD329" s="29"/>
      <c r="AE329" s="29"/>
      <c r="AR329" s="171" t="s">
        <v>536</v>
      </c>
      <c r="AT329" s="171" t="s">
        <v>166</v>
      </c>
      <c r="AU329" s="171" t="s">
        <v>84</v>
      </c>
      <c r="AY329" s="14" t="s">
        <v>163</v>
      </c>
      <c r="BE329" s="172">
        <f t="shared" si="64"/>
        <v>0</v>
      </c>
      <c r="BF329" s="172">
        <f t="shared" si="65"/>
        <v>0</v>
      </c>
      <c r="BG329" s="172">
        <f t="shared" si="66"/>
        <v>0</v>
      </c>
      <c r="BH329" s="172">
        <f t="shared" si="67"/>
        <v>0</v>
      </c>
      <c r="BI329" s="172">
        <f t="shared" si="68"/>
        <v>0</v>
      </c>
      <c r="BJ329" s="14" t="s">
        <v>82</v>
      </c>
      <c r="BK329" s="172">
        <f t="shared" si="69"/>
        <v>0</v>
      </c>
      <c r="BL329" s="14" t="s">
        <v>536</v>
      </c>
      <c r="BM329" s="171" t="s">
        <v>862</v>
      </c>
    </row>
    <row r="330" spans="1:65" s="2" customFormat="1" ht="21.75" customHeight="1">
      <c r="A330" s="29"/>
      <c r="B330" s="158"/>
      <c r="C330" s="173" t="s">
        <v>863</v>
      </c>
      <c r="D330" s="173" t="s">
        <v>207</v>
      </c>
      <c r="E330" s="174" t="s">
        <v>864</v>
      </c>
      <c r="F330" s="175" t="s">
        <v>865</v>
      </c>
      <c r="G330" s="176" t="s">
        <v>246</v>
      </c>
      <c r="H330" s="177">
        <v>1</v>
      </c>
      <c r="I330" s="178"/>
      <c r="J330" s="179">
        <f t="shared" si="60"/>
        <v>0</v>
      </c>
      <c r="K330" s="180"/>
      <c r="L330" s="181"/>
      <c r="M330" s="182" t="s">
        <v>1</v>
      </c>
      <c r="N330" s="183" t="s">
        <v>39</v>
      </c>
      <c r="O330" s="55"/>
      <c r="P330" s="169">
        <f t="shared" si="61"/>
        <v>0</v>
      </c>
      <c r="Q330" s="169">
        <v>3.2039999999999999E-2</v>
      </c>
      <c r="R330" s="169">
        <f t="shared" si="62"/>
        <v>3.2039999999999999E-2</v>
      </c>
      <c r="S330" s="169">
        <v>0</v>
      </c>
      <c r="T330" s="170">
        <f t="shared" si="63"/>
        <v>0</v>
      </c>
      <c r="U330" s="29"/>
      <c r="V330" s="29"/>
      <c r="W330" s="29"/>
      <c r="X330" s="29"/>
      <c r="Y330" s="29"/>
      <c r="Z330" s="29"/>
      <c r="AA330" s="29"/>
      <c r="AB330" s="29"/>
      <c r="AC330" s="29"/>
      <c r="AD330" s="29"/>
      <c r="AE330" s="29"/>
      <c r="AR330" s="171" t="s">
        <v>692</v>
      </c>
      <c r="AT330" s="171" t="s">
        <v>207</v>
      </c>
      <c r="AU330" s="171" t="s">
        <v>84</v>
      </c>
      <c r="AY330" s="14" t="s">
        <v>163</v>
      </c>
      <c r="BE330" s="172">
        <f t="shared" si="64"/>
        <v>0</v>
      </c>
      <c r="BF330" s="172">
        <f t="shared" si="65"/>
        <v>0</v>
      </c>
      <c r="BG330" s="172">
        <f t="shared" si="66"/>
        <v>0</v>
      </c>
      <c r="BH330" s="172">
        <f t="shared" si="67"/>
        <v>0</v>
      </c>
      <c r="BI330" s="172">
        <f t="shared" si="68"/>
        <v>0</v>
      </c>
      <c r="BJ330" s="14" t="s">
        <v>82</v>
      </c>
      <c r="BK330" s="172">
        <f t="shared" si="69"/>
        <v>0</v>
      </c>
      <c r="BL330" s="14" t="s">
        <v>536</v>
      </c>
      <c r="BM330" s="171" t="s">
        <v>866</v>
      </c>
    </row>
    <row r="331" spans="1:65" s="2" customFormat="1" ht="21.75" customHeight="1">
      <c r="A331" s="29"/>
      <c r="B331" s="158"/>
      <c r="C331" s="159" t="s">
        <v>867</v>
      </c>
      <c r="D331" s="159" t="s">
        <v>166</v>
      </c>
      <c r="E331" s="160" t="s">
        <v>868</v>
      </c>
      <c r="F331" s="161" t="s">
        <v>869</v>
      </c>
      <c r="G331" s="162" t="s">
        <v>169</v>
      </c>
      <c r="H331" s="163">
        <v>398.1</v>
      </c>
      <c r="I331" s="164"/>
      <c r="J331" s="165">
        <f t="shared" si="60"/>
        <v>0</v>
      </c>
      <c r="K331" s="166"/>
      <c r="L331" s="30"/>
      <c r="M331" s="167" t="s">
        <v>1</v>
      </c>
      <c r="N331" s="168" t="s">
        <v>39</v>
      </c>
      <c r="O331" s="55"/>
      <c r="P331" s="169">
        <f t="shared" si="61"/>
        <v>0</v>
      </c>
      <c r="Q331" s="169">
        <v>1.17E-3</v>
      </c>
      <c r="R331" s="169">
        <f t="shared" si="62"/>
        <v>0.46577700000000005</v>
      </c>
      <c r="S331" s="169">
        <v>0</v>
      </c>
      <c r="T331" s="170">
        <f t="shared" si="63"/>
        <v>0</v>
      </c>
      <c r="U331" s="29"/>
      <c r="V331" s="29"/>
      <c r="W331" s="29"/>
      <c r="X331" s="29"/>
      <c r="Y331" s="29"/>
      <c r="Z331" s="29"/>
      <c r="AA331" s="29"/>
      <c r="AB331" s="29"/>
      <c r="AC331" s="29"/>
      <c r="AD331" s="29"/>
      <c r="AE331" s="29"/>
      <c r="AR331" s="171" t="s">
        <v>536</v>
      </c>
      <c r="AT331" s="171" t="s">
        <v>166</v>
      </c>
      <c r="AU331" s="171" t="s">
        <v>84</v>
      </c>
      <c r="AY331" s="14" t="s">
        <v>163</v>
      </c>
      <c r="BE331" s="172">
        <f t="shared" si="64"/>
        <v>0</v>
      </c>
      <c r="BF331" s="172">
        <f t="shared" si="65"/>
        <v>0</v>
      </c>
      <c r="BG331" s="172">
        <f t="shared" si="66"/>
        <v>0</v>
      </c>
      <c r="BH331" s="172">
        <f t="shared" si="67"/>
        <v>0</v>
      </c>
      <c r="BI331" s="172">
        <f t="shared" si="68"/>
        <v>0</v>
      </c>
      <c r="BJ331" s="14" t="s">
        <v>82</v>
      </c>
      <c r="BK331" s="172">
        <f t="shared" si="69"/>
        <v>0</v>
      </c>
      <c r="BL331" s="14" t="s">
        <v>536</v>
      </c>
      <c r="BM331" s="171" t="s">
        <v>870</v>
      </c>
    </row>
    <row r="332" spans="1:65" s="2" customFormat="1" ht="21.75" customHeight="1">
      <c r="A332" s="29"/>
      <c r="B332" s="158"/>
      <c r="C332" s="173" t="s">
        <v>871</v>
      </c>
      <c r="D332" s="173" t="s">
        <v>207</v>
      </c>
      <c r="E332" s="174" t="s">
        <v>872</v>
      </c>
      <c r="F332" s="175" t="s">
        <v>873</v>
      </c>
      <c r="G332" s="176" t="s">
        <v>169</v>
      </c>
      <c r="H332" s="177">
        <v>418.005</v>
      </c>
      <c r="I332" s="178"/>
      <c r="J332" s="179">
        <f t="shared" si="60"/>
        <v>0</v>
      </c>
      <c r="K332" s="180"/>
      <c r="L332" s="181"/>
      <c r="M332" s="182" t="s">
        <v>1</v>
      </c>
      <c r="N332" s="183" t="s">
        <v>39</v>
      </c>
      <c r="O332" s="55"/>
      <c r="P332" s="169">
        <f t="shared" si="61"/>
        <v>0</v>
      </c>
      <c r="Q332" s="169">
        <v>1.2099999999999999E-3</v>
      </c>
      <c r="R332" s="169">
        <f t="shared" si="62"/>
        <v>0.50578604999999999</v>
      </c>
      <c r="S332" s="169">
        <v>0</v>
      </c>
      <c r="T332" s="170">
        <f t="shared" si="63"/>
        <v>0</v>
      </c>
      <c r="U332" s="29"/>
      <c r="V332" s="29"/>
      <c r="W332" s="29"/>
      <c r="X332" s="29"/>
      <c r="Y332" s="29"/>
      <c r="Z332" s="29"/>
      <c r="AA332" s="29"/>
      <c r="AB332" s="29"/>
      <c r="AC332" s="29"/>
      <c r="AD332" s="29"/>
      <c r="AE332" s="29"/>
      <c r="AR332" s="171" t="s">
        <v>692</v>
      </c>
      <c r="AT332" s="171" t="s">
        <v>207</v>
      </c>
      <c r="AU332" s="171" t="s">
        <v>84</v>
      </c>
      <c r="AY332" s="14" t="s">
        <v>163</v>
      </c>
      <c r="BE332" s="172">
        <f t="shared" si="64"/>
        <v>0</v>
      </c>
      <c r="BF332" s="172">
        <f t="shared" si="65"/>
        <v>0</v>
      </c>
      <c r="BG332" s="172">
        <f t="shared" si="66"/>
        <v>0</v>
      </c>
      <c r="BH332" s="172">
        <f t="shared" si="67"/>
        <v>0</v>
      </c>
      <c r="BI332" s="172">
        <f t="shared" si="68"/>
        <v>0</v>
      </c>
      <c r="BJ332" s="14" t="s">
        <v>82</v>
      </c>
      <c r="BK332" s="172">
        <f t="shared" si="69"/>
        <v>0</v>
      </c>
      <c r="BL332" s="14" t="s">
        <v>536</v>
      </c>
      <c r="BM332" s="171" t="s">
        <v>874</v>
      </c>
    </row>
    <row r="333" spans="1:65" s="2" customFormat="1" ht="21.75" customHeight="1">
      <c r="A333" s="29"/>
      <c r="B333" s="158"/>
      <c r="C333" s="159" t="s">
        <v>82</v>
      </c>
      <c r="D333" s="159" t="s">
        <v>166</v>
      </c>
      <c r="E333" s="160" t="s">
        <v>875</v>
      </c>
      <c r="F333" s="161" t="s">
        <v>876</v>
      </c>
      <c r="G333" s="162" t="s">
        <v>169</v>
      </c>
      <c r="H333" s="163">
        <v>162.56</v>
      </c>
      <c r="I333" s="164"/>
      <c r="J333" s="165">
        <f t="shared" si="60"/>
        <v>0</v>
      </c>
      <c r="K333" s="166"/>
      <c r="L333" s="30"/>
      <c r="M333" s="167" t="s">
        <v>1</v>
      </c>
      <c r="N333" s="168" t="s">
        <v>39</v>
      </c>
      <c r="O333" s="55"/>
      <c r="P333" s="169">
        <f t="shared" si="61"/>
        <v>0</v>
      </c>
      <c r="Q333" s="169">
        <v>0</v>
      </c>
      <c r="R333" s="169">
        <f t="shared" si="62"/>
        <v>0</v>
      </c>
      <c r="S333" s="169">
        <v>2.0999999999999999E-3</v>
      </c>
      <c r="T333" s="170">
        <f t="shared" si="63"/>
        <v>0.34137599999999996</v>
      </c>
      <c r="U333" s="29"/>
      <c r="V333" s="29"/>
      <c r="W333" s="29"/>
      <c r="X333" s="29"/>
      <c r="Y333" s="29"/>
      <c r="Z333" s="29"/>
      <c r="AA333" s="29"/>
      <c r="AB333" s="29"/>
      <c r="AC333" s="29"/>
      <c r="AD333" s="29"/>
      <c r="AE333" s="29"/>
      <c r="AR333" s="171" t="s">
        <v>536</v>
      </c>
      <c r="AT333" s="171" t="s">
        <v>166</v>
      </c>
      <c r="AU333" s="171" t="s">
        <v>84</v>
      </c>
      <c r="AY333" s="14" t="s">
        <v>163</v>
      </c>
      <c r="BE333" s="172">
        <f t="shared" si="64"/>
        <v>0</v>
      </c>
      <c r="BF333" s="172">
        <f t="shared" si="65"/>
        <v>0</v>
      </c>
      <c r="BG333" s="172">
        <f t="shared" si="66"/>
        <v>0</v>
      </c>
      <c r="BH333" s="172">
        <f t="shared" si="67"/>
        <v>0</v>
      </c>
      <c r="BI333" s="172">
        <f t="shared" si="68"/>
        <v>0</v>
      </c>
      <c r="BJ333" s="14" t="s">
        <v>82</v>
      </c>
      <c r="BK333" s="172">
        <f t="shared" si="69"/>
        <v>0</v>
      </c>
      <c r="BL333" s="14" t="s">
        <v>536</v>
      </c>
      <c r="BM333" s="171" t="s">
        <v>877</v>
      </c>
    </row>
    <row r="334" spans="1:65" s="2" customFormat="1" ht="21.75" customHeight="1">
      <c r="A334" s="29"/>
      <c r="B334" s="158"/>
      <c r="C334" s="159" t="s">
        <v>878</v>
      </c>
      <c r="D334" s="159" t="s">
        <v>166</v>
      </c>
      <c r="E334" s="160" t="s">
        <v>879</v>
      </c>
      <c r="F334" s="161" t="s">
        <v>880</v>
      </c>
      <c r="G334" s="162" t="s">
        <v>196</v>
      </c>
      <c r="H334" s="163">
        <v>31.361999999999998</v>
      </c>
      <c r="I334" s="164"/>
      <c r="J334" s="165">
        <f t="shared" si="60"/>
        <v>0</v>
      </c>
      <c r="K334" s="166"/>
      <c r="L334" s="30"/>
      <c r="M334" s="167" t="s">
        <v>1</v>
      </c>
      <c r="N334" s="168" t="s">
        <v>39</v>
      </c>
      <c r="O334" s="55"/>
      <c r="P334" s="169">
        <f t="shared" si="61"/>
        <v>0</v>
      </c>
      <c r="Q334" s="169">
        <v>0</v>
      </c>
      <c r="R334" s="169">
        <f t="shared" si="62"/>
        <v>0</v>
      </c>
      <c r="S334" s="169">
        <v>0</v>
      </c>
      <c r="T334" s="170">
        <f t="shared" si="63"/>
        <v>0</v>
      </c>
      <c r="U334" s="29"/>
      <c r="V334" s="29"/>
      <c r="W334" s="29"/>
      <c r="X334" s="29"/>
      <c r="Y334" s="29"/>
      <c r="Z334" s="29"/>
      <c r="AA334" s="29"/>
      <c r="AB334" s="29"/>
      <c r="AC334" s="29"/>
      <c r="AD334" s="29"/>
      <c r="AE334" s="29"/>
      <c r="AR334" s="171" t="s">
        <v>536</v>
      </c>
      <c r="AT334" s="171" t="s">
        <v>166</v>
      </c>
      <c r="AU334" s="171" t="s">
        <v>84</v>
      </c>
      <c r="AY334" s="14" t="s">
        <v>163</v>
      </c>
      <c r="BE334" s="172">
        <f t="shared" si="64"/>
        <v>0</v>
      </c>
      <c r="BF334" s="172">
        <f t="shared" si="65"/>
        <v>0</v>
      </c>
      <c r="BG334" s="172">
        <f t="shared" si="66"/>
        <v>0</v>
      </c>
      <c r="BH334" s="172">
        <f t="shared" si="67"/>
        <v>0</v>
      </c>
      <c r="BI334" s="172">
        <f t="shared" si="68"/>
        <v>0</v>
      </c>
      <c r="BJ334" s="14" t="s">
        <v>82</v>
      </c>
      <c r="BK334" s="172">
        <f t="shared" si="69"/>
        <v>0</v>
      </c>
      <c r="BL334" s="14" t="s">
        <v>536</v>
      </c>
      <c r="BM334" s="171" t="s">
        <v>881</v>
      </c>
    </row>
    <row r="335" spans="1:65" s="12" customFormat="1" ht="22.9" customHeight="1">
      <c r="B335" s="145"/>
      <c r="D335" s="146" t="s">
        <v>73</v>
      </c>
      <c r="E335" s="156" t="s">
        <v>882</v>
      </c>
      <c r="F335" s="156" t="s">
        <v>883</v>
      </c>
      <c r="I335" s="148"/>
      <c r="J335" s="157">
        <f>BK335</f>
        <v>0</v>
      </c>
      <c r="L335" s="145"/>
      <c r="M335" s="150"/>
      <c r="N335" s="151"/>
      <c r="O335" s="151"/>
      <c r="P335" s="152">
        <f>SUM(P336:P340)</f>
        <v>0</v>
      </c>
      <c r="Q335" s="151"/>
      <c r="R335" s="152">
        <f>SUM(R336:R340)</f>
        <v>0.313636992</v>
      </c>
      <c r="S335" s="151"/>
      <c r="T335" s="153">
        <f>SUM(T336:T340)</f>
        <v>0.16721750000000002</v>
      </c>
      <c r="AR335" s="146" t="s">
        <v>84</v>
      </c>
      <c r="AT335" s="154" t="s">
        <v>73</v>
      </c>
      <c r="AU335" s="154" t="s">
        <v>82</v>
      </c>
      <c r="AY335" s="146" t="s">
        <v>163</v>
      </c>
      <c r="BK335" s="155">
        <f>SUM(BK336:BK340)</f>
        <v>0</v>
      </c>
    </row>
    <row r="336" spans="1:65" s="2" customFormat="1" ht="16.5" customHeight="1">
      <c r="A336" s="29"/>
      <c r="B336" s="158"/>
      <c r="C336" s="159" t="s">
        <v>884</v>
      </c>
      <c r="D336" s="159" t="s">
        <v>166</v>
      </c>
      <c r="E336" s="160" t="s">
        <v>885</v>
      </c>
      <c r="F336" s="161" t="s">
        <v>886</v>
      </c>
      <c r="G336" s="162" t="s">
        <v>287</v>
      </c>
      <c r="H336" s="163">
        <v>40.25</v>
      </c>
      <c r="I336" s="164"/>
      <c r="J336" s="165">
        <f>ROUND(I336*H336,2)</f>
        <v>0</v>
      </c>
      <c r="K336" s="166"/>
      <c r="L336" s="30"/>
      <c r="M336" s="167" t="s">
        <v>1</v>
      </c>
      <c r="N336" s="168" t="s">
        <v>39</v>
      </c>
      <c r="O336" s="55"/>
      <c r="P336" s="169">
        <f>O336*H336</f>
        <v>0</v>
      </c>
      <c r="Q336" s="169">
        <v>0</v>
      </c>
      <c r="R336" s="169">
        <f>Q336*H336</f>
        <v>0</v>
      </c>
      <c r="S336" s="169">
        <v>1.67E-3</v>
      </c>
      <c r="T336" s="170">
        <f>S336*H336</f>
        <v>6.7217499999999999E-2</v>
      </c>
      <c r="U336" s="29"/>
      <c r="V336" s="29"/>
      <c r="W336" s="29"/>
      <c r="X336" s="29"/>
      <c r="Y336" s="29"/>
      <c r="Z336" s="29"/>
      <c r="AA336" s="29"/>
      <c r="AB336" s="29"/>
      <c r="AC336" s="29"/>
      <c r="AD336" s="29"/>
      <c r="AE336" s="29"/>
      <c r="AR336" s="171" t="s">
        <v>536</v>
      </c>
      <c r="AT336" s="171" t="s">
        <v>166</v>
      </c>
      <c r="AU336" s="171" t="s">
        <v>84</v>
      </c>
      <c r="AY336" s="14" t="s">
        <v>163</v>
      </c>
      <c r="BE336" s="172">
        <f>IF(N336="základní",J336,0)</f>
        <v>0</v>
      </c>
      <c r="BF336" s="172">
        <f>IF(N336="snížená",J336,0)</f>
        <v>0</v>
      </c>
      <c r="BG336" s="172">
        <f>IF(N336="zákl. přenesená",J336,0)</f>
        <v>0</v>
      </c>
      <c r="BH336" s="172">
        <f>IF(N336="sníž. přenesená",J336,0)</f>
        <v>0</v>
      </c>
      <c r="BI336" s="172">
        <f>IF(N336="nulová",J336,0)</f>
        <v>0</v>
      </c>
      <c r="BJ336" s="14" t="s">
        <v>82</v>
      </c>
      <c r="BK336" s="172">
        <f>ROUND(I336*H336,2)</f>
        <v>0</v>
      </c>
      <c r="BL336" s="14" t="s">
        <v>536</v>
      </c>
      <c r="BM336" s="171" t="s">
        <v>887</v>
      </c>
    </row>
    <row r="337" spans="1:65" s="2" customFormat="1" ht="21.75" customHeight="1">
      <c r="A337" s="29"/>
      <c r="B337" s="158"/>
      <c r="C337" s="159" t="s">
        <v>888</v>
      </c>
      <c r="D337" s="159" t="s">
        <v>166</v>
      </c>
      <c r="E337" s="160" t="s">
        <v>889</v>
      </c>
      <c r="F337" s="161" t="s">
        <v>890</v>
      </c>
      <c r="G337" s="162" t="s">
        <v>287</v>
      </c>
      <c r="H337" s="163">
        <v>9.4499999999999993</v>
      </c>
      <c r="I337" s="164"/>
      <c r="J337" s="165">
        <f>ROUND(I337*H337,2)</f>
        <v>0</v>
      </c>
      <c r="K337" s="166"/>
      <c r="L337" s="30"/>
      <c r="M337" s="167" t="s">
        <v>1</v>
      </c>
      <c r="N337" s="168" t="s">
        <v>39</v>
      </c>
      <c r="O337" s="55"/>
      <c r="P337" s="169">
        <f>O337*H337</f>
        <v>0</v>
      </c>
      <c r="Q337" s="169">
        <v>2.3836159999999999E-3</v>
      </c>
      <c r="R337" s="169">
        <f>Q337*H337</f>
        <v>2.2525171199999996E-2</v>
      </c>
      <c r="S337" s="169">
        <v>0</v>
      </c>
      <c r="T337" s="170">
        <f>S337*H337</f>
        <v>0</v>
      </c>
      <c r="U337" s="29"/>
      <c r="V337" s="29"/>
      <c r="W337" s="29"/>
      <c r="X337" s="29"/>
      <c r="Y337" s="29"/>
      <c r="Z337" s="29"/>
      <c r="AA337" s="29"/>
      <c r="AB337" s="29"/>
      <c r="AC337" s="29"/>
      <c r="AD337" s="29"/>
      <c r="AE337" s="29"/>
      <c r="AR337" s="171" t="s">
        <v>536</v>
      </c>
      <c r="AT337" s="171" t="s">
        <v>166</v>
      </c>
      <c r="AU337" s="171" t="s">
        <v>84</v>
      </c>
      <c r="AY337" s="14" t="s">
        <v>163</v>
      </c>
      <c r="BE337" s="172">
        <f>IF(N337="základní",J337,0)</f>
        <v>0</v>
      </c>
      <c r="BF337" s="172">
        <f>IF(N337="snížená",J337,0)</f>
        <v>0</v>
      </c>
      <c r="BG337" s="172">
        <f>IF(N337="zákl. přenesená",J337,0)</f>
        <v>0</v>
      </c>
      <c r="BH337" s="172">
        <f>IF(N337="sníž. přenesená",J337,0)</f>
        <v>0</v>
      </c>
      <c r="BI337" s="172">
        <f>IF(N337="nulová",J337,0)</f>
        <v>0</v>
      </c>
      <c r="BJ337" s="14" t="s">
        <v>82</v>
      </c>
      <c r="BK337" s="172">
        <f>ROUND(I337*H337,2)</f>
        <v>0</v>
      </c>
      <c r="BL337" s="14" t="s">
        <v>536</v>
      </c>
      <c r="BM337" s="171" t="s">
        <v>891</v>
      </c>
    </row>
    <row r="338" spans="1:65" s="2" customFormat="1" ht="21.75" customHeight="1">
      <c r="A338" s="29"/>
      <c r="B338" s="158"/>
      <c r="C338" s="159" t="s">
        <v>892</v>
      </c>
      <c r="D338" s="159" t="s">
        <v>166</v>
      </c>
      <c r="E338" s="160" t="s">
        <v>893</v>
      </c>
      <c r="F338" s="161" t="s">
        <v>894</v>
      </c>
      <c r="G338" s="162" t="s">
        <v>287</v>
      </c>
      <c r="H338" s="163">
        <v>30.8</v>
      </c>
      <c r="I338" s="164"/>
      <c r="J338" s="165">
        <f>ROUND(I338*H338,2)</f>
        <v>0</v>
      </c>
      <c r="K338" s="166"/>
      <c r="L338" s="30"/>
      <c r="M338" s="167" t="s">
        <v>1</v>
      </c>
      <c r="N338" s="168" t="s">
        <v>39</v>
      </c>
      <c r="O338" s="55"/>
      <c r="P338" s="169">
        <f>O338*H338</f>
        <v>0</v>
      </c>
      <c r="Q338" s="169">
        <v>2.9581759999999999E-3</v>
      </c>
      <c r="R338" s="169">
        <f>Q338*H338</f>
        <v>9.1111820799999993E-2</v>
      </c>
      <c r="S338" s="169">
        <v>0</v>
      </c>
      <c r="T338" s="170">
        <f>S338*H338</f>
        <v>0</v>
      </c>
      <c r="U338" s="29"/>
      <c r="V338" s="29"/>
      <c r="W338" s="29"/>
      <c r="X338" s="29"/>
      <c r="Y338" s="29"/>
      <c r="Z338" s="29"/>
      <c r="AA338" s="29"/>
      <c r="AB338" s="29"/>
      <c r="AC338" s="29"/>
      <c r="AD338" s="29"/>
      <c r="AE338" s="29"/>
      <c r="AR338" s="171" t="s">
        <v>536</v>
      </c>
      <c r="AT338" s="171" t="s">
        <v>166</v>
      </c>
      <c r="AU338" s="171" t="s">
        <v>84</v>
      </c>
      <c r="AY338" s="14" t="s">
        <v>163</v>
      </c>
      <c r="BE338" s="172">
        <f>IF(N338="základní",J338,0)</f>
        <v>0</v>
      </c>
      <c r="BF338" s="172">
        <f>IF(N338="snížená",J338,0)</f>
        <v>0</v>
      </c>
      <c r="BG338" s="172">
        <f>IF(N338="zákl. přenesená",J338,0)</f>
        <v>0</v>
      </c>
      <c r="BH338" s="172">
        <f>IF(N338="sníž. přenesená",J338,0)</f>
        <v>0</v>
      </c>
      <c r="BI338" s="172">
        <f>IF(N338="nulová",J338,0)</f>
        <v>0</v>
      </c>
      <c r="BJ338" s="14" t="s">
        <v>82</v>
      </c>
      <c r="BK338" s="172">
        <f>ROUND(I338*H338,2)</f>
        <v>0</v>
      </c>
      <c r="BL338" s="14" t="s">
        <v>536</v>
      </c>
      <c r="BM338" s="171" t="s">
        <v>895</v>
      </c>
    </row>
    <row r="339" spans="1:65" s="2" customFormat="1" ht="21.75" customHeight="1">
      <c r="A339" s="29"/>
      <c r="B339" s="158"/>
      <c r="C339" s="159" t="s">
        <v>896</v>
      </c>
      <c r="D339" s="159" t="s">
        <v>166</v>
      </c>
      <c r="E339" s="160" t="s">
        <v>897</v>
      </c>
      <c r="F339" s="161" t="s">
        <v>898</v>
      </c>
      <c r="G339" s="162" t="s">
        <v>899</v>
      </c>
      <c r="H339" s="163">
        <v>1</v>
      </c>
      <c r="I339" s="164"/>
      <c r="J339" s="165">
        <f>ROUND(I339*H339,2)</f>
        <v>0</v>
      </c>
      <c r="K339" s="166"/>
      <c r="L339" s="30"/>
      <c r="M339" s="167" t="s">
        <v>1</v>
      </c>
      <c r="N339" s="168" t="s">
        <v>39</v>
      </c>
      <c r="O339" s="55"/>
      <c r="P339" s="169">
        <f>O339*H339</f>
        <v>0</v>
      </c>
      <c r="Q339" s="169">
        <v>0.2</v>
      </c>
      <c r="R339" s="169">
        <f>Q339*H339</f>
        <v>0.2</v>
      </c>
      <c r="S339" s="169">
        <v>0.1</v>
      </c>
      <c r="T339" s="170">
        <f>S339*H339</f>
        <v>0.1</v>
      </c>
      <c r="U339" s="29"/>
      <c r="V339" s="29"/>
      <c r="W339" s="29"/>
      <c r="X339" s="29"/>
      <c r="Y339" s="29"/>
      <c r="Z339" s="29"/>
      <c r="AA339" s="29"/>
      <c r="AB339" s="29"/>
      <c r="AC339" s="29"/>
      <c r="AD339" s="29"/>
      <c r="AE339" s="29"/>
      <c r="AR339" s="171" t="s">
        <v>536</v>
      </c>
      <c r="AT339" s="171" t="s">
        <v>166</v>
      </c>
      <c r="AU339" s="171" t="s">
        <v>84</v>
      </c>
      <c r="AY339" s="14" t="s">
        <v>163</v>
      </c>
      <c r="BE339" s="172">
        <f>IF(N339="základní",J339,0)</f>
        <v>0</v>
      </c>
      <c r="BF339" s="172">
        <f>IF(N339="snížená",J339,0)</f>
        <v>0</v>
      </c>
      <c r="BG339" s="172">
        <f>IF(N339="zákl. přenesená",J339,0)</f>
        <v>0</v>
      </c>
      <c r="BH339" s="172">
        <f>IF(N339="sníž. přenesená",J339,0)</f>
        <v>0</v>
      </c>
      <c r="BI339" s="172">
        <f>IF(N339="nulová",J339,0)</f>
        <v>0</v>
      </c>
      <c r="BJ339" s="14" t="s">
        <v>82</v>
      </c>
      <c r="BK339" s="172">
        <f>ROUND(I339*H339,2)</f>
        <v>0</v>
      </c>
      <c r="BL339" s="14" t="s">
        <v>536</v>
      </c>
      <c r="BM339" s="171" t="s">
        <v>900</v>
      </c>
    </row>
    <row r="340" spans="1:65" s="2" customFormat="1" ht="21.75" customHeight="1">
      <c r="A340" s="29"/>
      <c r="B340" s="158"/>
      <c r="C340" s="159" t="s">
        <v>901</v>
      </c>
      <c r="D340" s="159" t="s">
        <v>166</v>
      </c>
      <c r="E340" s="160" t="s">
        <v>902</v>
      </c>
      <c r="F340" s="161" t="s">
        <v>903</v>
      </c>
      <c r="G340" s="162" t="s">
        <v>196</v>
      </c>
      <c r="H340" s="163">
        <v>0.314</v>
      </c>
      <c r="I340" s="164"/>
      <c r="J340" s="165">
        <f>ROUND(I340*H340,2)</f>
        <v>0</v>
      </c>
      <c r="K340" s="166"/>
      <c r="L340" s="30"/>
      <c r="M340" s="167" t="s">
        <v>1</v>
      </c>
      <c r="N340" s="168" t="s">
        <v>39</v>
      </c>
      <c r="O340" s="55"/>
      <c r="P340" s="169">
        <f>O340*H340</f>
        <v>0</v>
      </c>
      <c r="Q340" s="169">
        <v>0</v>
      </c>
      <c r="R340" s="169">
        <f>Q340*H340</f>
        <v>0</v>
      </c>
      <c r="S340" s="169">
        <v>0</v>
      </c>
      <c r="T340" s="170">
        <f>S340*H340</f>
        <v>0</v>
      </c>
      <c r="U340" s="29"/>
      <c r="V340" s="29"/>
      <c r="W340" s="29"/>
      <c r="X340" s="29"/>
      <c r="Y340" s="29"/>
      <c r="Z340" s="29"/>
      <c r="AA340" s="29"/>
      <c r="AB340" s="29"/>
      <c r="AC340" s="29"/>
      <c r="AD340" s="29"/>
      <c r="AE340" s="29"/>
      <c r="AR340" s="171" t="s">
        <v>536</v>
      </c>
      <c r="AT340" s="171" t="s">
        <v>166</v>
      </c>
      <c r="AU340" s="171" t="s">
        <v>84</v>
      </c>
      <c r="AY340" s="14" t="s">
        <v>163</v>
      </c>
      <c r="BE340" s="172">
        <f>IF(N340="základní",J340,0)</f>
        <v>0</v>
      </c>
      <c r="BF340" s="172">
        <f>IF(N340="snížená",J340,0)</f>
        <v>0</v>
      </c>
      <c r="BG340" s="172">
        <f>IF(N340="zákl. přenesená",J340,0)</f>
        <v>0</v>
      </c>
      <c r="BH340" s="172">
        <f>IF(N340="sníž. přenesená",J340,0)</f>
        <v>0</v>
      </c>
      <c r="BI340" s="172">
        <f>IF(N340="nulová",J340,0)</f>
        <v>0</v>
      </c>
      <c r="BJ340" s="14" t="s">
        <v>82</v>
      </c>
      <c r="BK340" s="172">
        <f>ROUND(I340*H340,2)</f>
        <v>0</v>
      </c>
      <c r="BL340" s="14" t="s">
        <v>536</v>
      </c>
      <c r="BM340" s="171" t="s">
        <v>904</v>
      </c>
    </row>
    <row r="341" spans="1:65" s="12" customFormat="1" ht="22.9" customHeight="1">
      <c r="B341" s="145"/>
      <c r="D341" s="146" t="s">
        <v>73</v>
      </c>
      <c r="E341" s="156" t="s">
        <v>905</v>
      </c>
      <c r="F341" s="156" t="s">
        <v>906</v>
      </c>
      <c r="I341" s="148"/>
      <c r="J341" s="157">
        <f>BK341</f>
        <v>0</v>
      </c>
      <c r="L341" s="145"/>
      <c r="M341" s="150"/>
      <c r="N341" s="151"/>
      <c r="O341" s="151"/>
      <c r="P341" s="152">
        <f>SUM(P342:P367)</f>
        <v>0</v>
      </c>
      <c r="Q341" s="151"/>
      <c r="R341" s="152">
        <f>SUM(R342:R367)</f>
        <v>2.91060191024</v>
      </c>
      <c r="S341" s="151"/>
      <c r="T341" s="153">
        <f>SUM(T342:T367)</f>
        <v>0</v>
      </c>
      <c r="AR341" s="146" t="s">
        <v>84</v>
      </c>
      <c r="AT341" s="154" t="s">
        <v>73</v>
      </c>
      <c r="AU341" s="154" t="s">
        <v>82</v>
      </c>
      <c r="AY341" s="146" t="s">
        <v>163</v>
      </c>
      <c r="BK341" s="155">
        <f>SUM(BK342:BK367)</f>
        <v>0</v>
      </c>
    </row>
    <row r="342" spans="1:65" s="2" customFormat="1" ht="21.75" customHeight="1">
      <c r="A342" s="29"/>
      <c r="B342" s="158"/>
      <c r="C342" s="159" t="s">
        <v>907</v>
      </c>
      <c r="D342" s="159" t="s">
        <v>166</v>
      </c>
      <c r="E342" s="160" t="s">
        <v>908</v>
      </c>
      <c r="F342" s="161" t="s">
        <v>909</v>
      </c>
      <c r="G342" s="162" t="s">
        <v>287</v>
      </c>
      <c r="H342" s="163">
        <v>30</v>
      </c>
      <c r="I342" s="164"/>
      <c r="J342" s="165">
        <f t="shared" ref="J342:J367" si="70">ROUND(I342*H342,2)</f>
        <v>0</v>
      </c>
      <c r="K342" s="166"/>
      <c r="L342" s="30"/>
      <c r="M342" s="167" t="s">
        <v>1</v>
      </c>
      <c r="N342" s="168" t="s">
        <v>39</v>
      </c>
      <c r="O342" s="55"/>
      <c r="P342" s="169">
        <f t="shared" ref="P342:P367" si="71">O342*H342</f>
        <v>0</v>
      </c>
      <c r="Q342" s="169">
        <v>0</v>
      </c>
      <c r="R342" s="169">
        <f t="shared" ref="R342:R367" si="72">Q342*H342</f>
        <v>0</v>
      </c>
      <c r="S342" s="169">
        <v>0</v>
      </c>
      <c r="T342" s="170">
        <f t="shared" ref="T342:T367" si="73">S342*H342</f>
        <v>0</v>
      </c>
      <c r="U342" s="29"/>
      <c r="V342" s="29"/>
      <c r="W342" s="29"/>
      <c r="X342" s="29"/>
      <c r="Y342" s="29"/>
      <c r="Z342" s="29"/>
      <c r="AA342" s="29"/>
      <c r="AB342" s="29"/>
      <c r="AC342" s="29"/>
      <c r="AD342" s="29"/>
      <c r="AE342" s="29"/>
      <c r="AR342" s="171" t="s">
        <v>170</v>
      </c>
      <c r="AT342" s="171" t="s">
        <v>166</v>
      </c>
      <c r="AU342" s="171" t="s">
        <v>84</v>
      </c>
      <c r="AY342" s="14" t="s">
        <v>163</v>
      </c>
      <c r="BE342" s="172">
        <f t="shared" ref="BE342:BE367" si="74">IF(N342="základní",J342,0)</f>
        <v>0</v>
      </c>
      <c r="BF342" s="172">
        <f t="shared" ref="BF342:BF367" si="75">IF(N342="snížená",J342,0)</f>
        <v>0</v>
      </c>
      <c r="BG342" s="172">
        <f t="shared" ref="BG342:BG367" si="76">IF(N342="zákl. přenesená",J342,0)</f>
        <v>0</v>
      </c>
      <c r="BH342" s="172">
        <f t="shared" ref="BH342:BH367" si="77">IF(N342="sníž. přenesená",J342,0)</f>
        <v>0</v>
      </c>
      <c r="BI342" s="172">
        <f t="shared" ref="BI342:BI367" si="78">IF(N342="nulová",J342,0)</f>
        <v>0</v>
      </c>
      <c r="BJ342" s="14" t="s">
        <v>82</v>
      </c>
      <c r="BK342" s="172">
        <f t="shared" ref="BK342:BK367" si="79">ROUND(I342*H342,2)</f>
        <v>0</v>
      </c>
      <c r="BL342" s="14" t="s">
        <v>170</v>
      </c>
      <c r="BM342" s="171" t="s">
        <v>910</v>
      </c>
    </row>
    <row r="343" spans="1:65" s="2" customFormat="1" ht="33" customHeight="1">
      <c r="A343" s="29"/>
      <c r="B343" s="158"/>
      <c r="C343" s="159" t="s">
        <v>911</v>
      </c>
      <c r="D343" s="159" t="s">
        <v>166</v>
      </c>
      <c r="E343" s="160" t="s">
        <v>912</v>
      </c>
      <c r="F343" s="161" t="s">
        <v>913</v>
      </c>
      <c r="G343" s="162" t="s">
        <v>246</v>
      </c>
      <c r="H343" s="163">
        <v>1</v>
      </c>
      <c r="I343" s="164"/>
      <c r="J343" s="165">
        <f t="shared" si="70"/>
        <v>0</v>
      </c>
      <c r="K343" s="166"/>
      <c r="L343" s="30"/>
      <c r="M343" s="167" t="s">
        <v>1</v>
      </c>
      <c r="N343" s="168" t="s">
        <v>39</v>
      </c>
      <c r="O343" s="55"/>
      <c r="P343" s="169">
        <f t="shared" si="71"/>
        <v>0</v>
      </c>
      <c r="Q343" s="169">
        <v>0</v>
      </c>
      <c r="R343" s="169">
        <f t="shared" si="72"/>
        <v>0</v>
      </c>
      <c r="S343" s="169">
        <v>0</v>
      </c>
      <c r="T343" s="170">
        <f t="shared" si="73"/>
        <v>0</v>
      </c>
      <c r="U343" s="29"/>
      <c r="V343" s="29"/>
      <c r="W343" s="29"/>
      <c r="X343" s="29"/>
      <c r="Y343" s="29"/>
      <c r="Z343" s="29"/>
      <c r="AA343" s="29"/>
      <c r="AB343" s="29"/>
      <c r="AC343" s="29"/>
      <c r="AD343" s="29"/>
      <c r="AE343" s="29"/>
      <c r="AR343" s="171" t="s">
        <v>536</v>
      </c>
      <c r="AT343" s="171" t="s">
        <v>166</v>
      </c>
      <c r="AU343" s="171" t="s">
        <v>84</v>
      </c>
      <c r="AY343" s="14" t="s">
        <v>163</v>
      </c>
      <c r="BE343" s="172">
        <f t="shared" si="74"/>
        <v>0</v>
      </c>
      <c r="BF343" s="172">
        <f t="shared" si="75"/>
        <v>0</v>
      </c>
      <c r="BG343" s="172">
        <f t="shared" si="76"/>
        <v>0</v>
      </c>
      <c r="BH343" s="172">
        <f t="shared" si="77"/>
        <v>0</v>
      </c>
      <c r="BI343" s="172">
        <f t="shared" si="78"/>
        <v>0</v>
      </c>
      <c r="BJ343" s="14" t="s">
        <v>82</v>
      </c>
      <c r="BK343" s="172">
        <f t="shared" si="79"/>
        <v>0</v>
      </c>
      <c r="BL343" s="14" t="s">
        <v>536</v>
      </c>
      <c r="BM343" s="171" t="s">
        <v>914</v>
      </c>
    </row>
    <row r="344" spans="1:65" s="2" customFormat="1" ht="33" customHeight="1">
      <c r="A344" s="29"/>
      <c r="B344" s="158"/>
      <c r="C344" s="159" t="s">
        <v>915</v>
      </c>
      <c r="D344" s="159" t="s">
        <v>166</v>
      </c>
      <c r="E344" s="160" t="s">
        <v>916</v>
      </c>
      <c r="F344" s="161" t="s">
        <v>917</v>
      </c>
      <c r="G344" s="162" t="s">
        <v>246</v>
      </c>
      <c r="H344" s="163">
        <v>2</v>
      </c>
      <c r="I344" s="164"/>
      <c r="J344" s="165">
        <f t="shared" si="70"/>
        <v>0</v>
      </c>
      <c r="K344" s="166"/>
      <c r="L344" s="30"/>
      <c r="M344" s="167" t="s">
        <v>1</v>
      </c>
      <c r="N344" s="168" t="s">
        <v>39</v>
      </c>
      <c r="O344" s="55"/>
      <c r="P344" s="169">
        <f t="shared" si="71"/>
        <v>0</v>
      </c>
      <c r="Q344" s="169">
        <v>2.5999999999999998E-4</v>
      </c>
      <c r="R344" s="169">
        <f t="shared" si="72"/>
        <v>5.1999999999999995E-4</v>
      </c>
      <c r="S344" s="169">
        <v>0</v>
      </c>
      <c r="T344" s="170">
        <f t="shared" si="73"/>
        <v>0</v>
      </c>
      <c r="U344" s="29"/>
      <c r="V344" s="29"/>
      <c r="W344" s="29"/>
      <c r="X344" s="29"/>
      <c r="Y344" s="29"/>
      <c r="Z344" s="29"/>
      <c r="AA344" s="29"/>
      <c r="AB344" s="29"/>
      <c r="AC344" s="29"/>
      <c r="AD344" s="29"/>
      <c r="AE344" s="29"/>
      <c r="AR344" s="171" t="s">
        <v>536</v>
      </c>
      <c r="AT344" s="171" t="s">
        <v>166</v>
      </c>
      <c r="AU344" s="171" t="s">
        <v>84</v>
      </c>
      <c r="AY344" s="14" t="s">
        <v>163</v>
      </c>
      <c r="BE344" s="172">
        <f t="shared" si="74"/>
        <v>0</v>
      </c>
      <c r="BF344" s="172">
        <f t="shared" si="75"/>
        <v>0</v>
      </c>
      <c r="BG344" s="172">
        <f t="shared" si="76"/>
        <v>0</v>
      </c>
      <c r="BH344" s="172">
        <f t="shared" si="77"/>
        <v>0</v>
      </c>
      <c r="BI344" s="172">
        <f t="shared" si="78"/>
        <v>0</v>
      </c>
      <c r="BJ344" s="14" t="s">
        <v>82</v>
      </c>
      <c r="BK344" s="172">
        <f t="shared" si="79"/>
        <v>0</v>
      </c>
      <c r="BL344" s="14" t="s">
        <v>536</v>
      </c>
      <c r="BM344" s="171" t="s">
        <v>918</v>
      </c>
    </row>
    <row r="345" spans="1:65" s="2" customFormat="1" ht="33" customHeight="1">
      <c r="A345" s="29"/>
      <c r="B345" s="158"/>
      <c r="C345" s="159" t="s">
        <v>919</v>
      </c>
      <c r="D345" s="159" t="s">
        <v>166</v>
      </c>
      <c r="E345" s="160" t="s">
        <v>920</v>
      </c>
      <c r="F345" s="161" t="s">
        <v>921</v>
      </c>
      <c r="G345" s="162" t="s">
        <v>246</v>
      </c>
      <c r="H345" s="163">
        <v>3</v>
      </c>
      <c r="I345" s="164"/>
      <c r="J345" s="165">
        <f t="shared" si="70"/>
        <v>0</v>
      </c>
      <c r="K345" s="166"/>
      <c r="L345" s="30"/>
      <c r="M345" s="167" t="s">
        <v>1</v>
      </c>
      <c r="N345" s="168" t="s">
        <v>39</v>
      </c>
      <c r="O345" s="55"/>
      <c r="P345" s="169">
        <f t="shared" si="71"/>
        <v>0</v>
      </c>
      <c r="Q345" s="169">
        <v>2.5999999999999998E-4</v>
      </c>
      <c r="R345" s="169">
        <f t="shared" si="72"/>
        <v>7.7999999999999988E-4</v>
      </c>
      <c r="S345" s="169">
        <v>0</v>
      </c>
      <c r="T345" s="170">
        <f t="shared" si="73"/>
        <v>0</v>
      </c>
      <c r="U345" s="29"/>
      <c r="V345" s="29"/>
      <c r="W345" s="29"/>
      <c r="X345" s="29"/>
      <c r="Y345" s="29"/>
      <c r="Z345" s="29"/>
      <c r="AA345" s="29"/>
      <c r="AB345" s="29"/>
      <c r="AC345" s="29"/>
      <c r="AD345" s="29"/>
      <c r="AE345" s="29"/>
      <c r="AR345" s="171" t="s">
        <v>536</v>
      </c>
      <c r="AT345" s="171" t="s">
        <v>166</v>
      </c>
      <c r="AU345" s="171" t="s">
        <v>84</v>
      </c>
      <c r="AY345" s="14" t="s">
        <v>163</v>
      </c>
      <c r="BE345" s="172">
        <f t="shared" si="74"/>
        <v>0</v>
      </c>
      <c r="BF345" s="172">
        <f t="shared" si="75"/>
        <v>0</v>
      </c>
      <c r="BG345" s="172">
        <f t="shared" si="76"/>
        <v>0</v>
      </c>
      <c r="BH345" s="172">
        <f t="shared" si="77"/>
        <v>0</v>
      </c>
      <c r="BI345" s="172">
        <f t="shared" si="78"/>
        <v>0</v>
      </c>
      <c r="BJ345" s="14" t="s">
        <v>82</v>
      </c>
      <c r="BK345" s="172">
        <f t="shared" si="79"/>
        <v>0</v>
      </c>
      <c r="BL345" s="14" t="s">
        <v>536</v>
      </c>
      <c r="BM345" s="171" t="s">
        <v>922</v>
      </c>
    </row>
    <row r="346" spans="1:65" s="2" customFormat="1" ht="44.25" customHeight="1">
      <c r="A346" s="29"/>
      <c r="B346" s="158"/>
      <c r="C346" s="159" t="s">
        <v>923</v>
      </c>
      <c r="D346" s="159" t="s">
        <v>166</v>
      </c>
      <c r="E346" s="160" t="s">
        <v>924</v>
      </c>
      <c r="F346" s="161" t="s">
        <v>925</v>
      </c>
      <c r="G346" s="162" t="s">
        <v>246</v>
      </c>
      <c r="H346" s="163">
        <v>2</v>
      </c>
      <c r="I346" s="164"/>
      <c r="J346" s="165">
        <f t="shared" si="70"/>
        <v>0</v>
      </c>
      <c r="K346" s="166"/>
      <c r="L346" s="30"/>
      <c r="M346" s="167" t="s">
        <v>1</v>
      </c>
      <c r="N346" s="168" t="s">
        <v>39</v>
      </c>
      <c r="O346" s="55"/>
      <c r="P346" s="169">
        <f t="shared" si="71"/>
        <v>0</v>
      </c>
      <c r="Q346" s="169">
        <v>2.5999999999999998E-4</v>
      </c>
      <c r="R346" s="169">
        <f t="shared" si="72"/>
        <v>5.1999999999999995E-4</v>
      </c>
      <c r="S346" s="169">
        <v>0</v>
      </c>
      <c r="T346" s="170">
        <f t="shared" si="73"/>
        <v>0</v>
      </c>
      <c r="U346" s="29"/>
      <c r="V346" s="29"/>
      <c r="W346" s="29"/>
      <c r="X346" s="29"/>
      <c r="Y346" s="29"/>
      <c r="Z346" s="29"/>
      <c r="AA346" s="29"/>
      <c r="AB346" s="29"/>
      <c r="AC346" s="29"/>
      <c r="AD346" s="29"/>
      <c r="AE346" s="29"/>
      <c r="AR346" s="171" t="s">
        <v>536</v>
      </c>
      <c r="AT346" s="171" t="s">
        <v>166</v>
      </c>
      <c r="AU346" s="171" t="s">
        <v>84</v>
      </c>
      <c r="AY346" s="14" t="s">
        <v>163</v>
      </c>
      <c r="BE346" s="172">
        <f t="shared" si="74"/>
        <v>0</v>
      </c>
      <c r="BF346" s="172">
        <f t="shared" si="75"/>
        <v>0</v>
      </c>
      <c r="BG346" s="172">
        <f t="shared" si="76"/>
        <v>0</v>
      </c>
      <c r="BH346" s="172">
        <f t="shared" si="77"/>
        <v>0</v>
      </c>
      <c r="BI346" s="172">
        <f t="shared" si="78"/>
        <v>0</v>
      </c>
      <c r="BJ346" s="14" t="s">
        <v>82</v>
      </c>
      <c r="BK346" s="172">
        <f t="shared" si="79"/>
        <v>0</v>
      </c>
      <c r="BL346" s="14" t="s">
        <v>536</v>
      </c>
      <c r="BM346" s="171" t="s">
        <v>926</v>
      </c>
    </row>
    <row r="347" spans="1:65" s="2" customFormat="1" ht="33" customHeight="1">
      <c r="A347" s="29"/>
      <c r="B347" s="158"/>
      <c r="C347" s="159" t="s">
        <v>927</v>
      </c>
      <c r="D347" s="159" t="s">
        <v>166</v>
      </c>
      <c r="E347" s="160" t="s">
        <v>928</v>
      </c>
      <c r="F347" s="161" t="s">
        <v>929</v>
      </c>
      <c r="G347" s="162" t="s">
        <v>246</v>
      </c>
      <c r="H347" s="163">
        <v>8</v>
      </c>
      <c r="I347" s="164"/>
      <c r="J347" s="165">
        <f t="shared" si="70"/>
        <v>0</v>
      </c>
      <c r="K347" s="166"/>
      <c r="L347" s="30"/>
      <c r="M347" s="167" t="s">
        <v>1</v>
      </c>
      <c r="N347" s="168" t="s">
        <v>39</v>
      </c>
      <c r="O347" s="55"/>
      <c r="P347" s="169">
        <f t="shared" si="71"/>
        <v>0</v>
      </c>
      <c r="Q347" s="169">
        <v>2.5999999999999998E-4</v>
      </c>
      <c r="R347" s="169">
        <f t="shared" si="72"/>
        <v>2.0799999999999998E-3</v>
      </c>
      <c r="S347" s="169">
        <v>0</v>
      </c>
      <c r="T347" s="170">
        <f t="shared" si="73"/>
        <v>0</v>
      </c>
      <c r="U347" s="29"/>
      <c r="V347" s="29"/>
      <c r="W347" s="29"/>
      <c r="X347" s="29"/>
      <c r="Y347" s="29"/>
      <c r="Z347" s="29"/>
      <c r="AA347" s="29"/>
      <c r="AB347" s="29"/>
      <c r="AC347" s="29"/>
      <c r="AD347" s="29"/>
      <c r="AE347" s="29"/>
      <c r="AR347" s="171" t="s">
        <v>536</v>
      </c>
      <c r="AT347" s="171" t="s">
        <v>166</v>
      </c>
      <c r="AU347" s="171" t="s">
        <v>84</v>
      </c>
      <c r="AY347" s="14" t="s">
        <v>163</v>
      </c>
      <c r="BE347" s="172">
        <f t="shared" si="74"/>
        <v>0</v>
      </c>
      <c r="BF347" s="172">
        <f t="shared" si="75"/>
        <v>0</v>
      </c>
      <c r="BG347" s="172">
        <f t="shared" si="76"/>
        <v>0</v>
      </c>
      <c r="BH347" s="172">
        <f t="shared" si="77"/>
        <v>0</v>
      </c>
      <c r="BI347" s="172">
        <f t="shared" si="78"/>
        <v>0</v>
      </c>
      <c r="BJ347" s="14" t="s">
        <v>82</v>
      </c>
      <c r="BK347" s="172">
        <f t="shared" si="79"/>
        <v>0</v>
      </c>
      <c r="BL347" s="14" t="s">
        <v>536</v>
      </c>
      <c r="BM347" s="171" t="s">
        <v>930</v>
      </c>
    </row>
    <row r="348" spans="1:65" s="2" customFormat="1" ht="44.25" customHeight="1">
      <c r="A348" s="29"/>
      <c r="B348" s="158"/>
      <c r="C348" s="159" t="s">
        <v>931</v>
      </c>
      <c r="D348" s="159" t="s">
        <v>166</v>
      </c>
      <c r="E348" s="160" t="s">
        <v>932</v>
      </c>
      <c r="F348" s="161" t="s">
        <v>933</v>
      </c>
      <c r="G348" s="162" t="s">
        <v>246</v>
      </c>
      <c r="H348" s="163">
        <v>9</v>
      </c>
      <c r="I348" s="164"/>
      <c r="J348" s="165">
        <f t="shared" si="70"/>
        <v>0</v>
      </c>
      <c r="K348" s="166"/>
      <c r="L348" s="30"/>
      <c r="M348" s="167" t="s">
        <v>1</v>
      </c>
      <c r="N348" s="168" t="s">
        <v>39</v>
      </c>
      <c r="O348" s="55"/>
      <c r="P348" s="169">
        <f t="shared" si="71"/>
        <v>0</v>
      </c>
      <c r="Q348" s="169">
        <v>2.5999999999999998E-4</v>
      </c>
      <c r="R348" s="169">
        <f t="shared" si="72"/>
        <v>2.3399999999999996E-3</v>
      </c>
      <c r="S348" s="169">
        <v>0</v>
      </c>
      <c r="T348" s="170">
        <f t="shared" si="73"/>
        <v>0</v>
      </c>
      <c r="U348" s="29"/>
      <c r="V348" s="29"/>
      <c r="W348" s="29"/>
      <c r="X348" s="29"/>
      <c r="Y348" s="29"/>
      <c r="Z348" s="29"/>
      <c r="AA348" s="29"/>
      <c r="AB348" s="29"/>
      <c r="AC348" s="29"/>
      <c r="AD348" s="29"/>
      <c r="AE348" s="29"/>
      <c r="AR348" s="171" t="s">
        <v>536</v>
      </c>
      <c r="AT348" s="171" t="s">
        <v>166</v>
      </c>
      <c r="AU348" s="171" t="s">
        <v>84</v>
      </c>
      <c r="AY348" s="14" t="s">
        <v>163</v>
      </c>
      <c r="BE348" s="172">
        <f t="shared" si="74"/>
        <v>0</v>
      </c>
      <c r="BF348" s="172">
        <f t="shared" si="75"/>
        <v>0</v>
      </c>
      <c r="BG348" s="172">
        <f t="shared" si="76"/>
        <v>0</v>
      </c>
      <c r="BH348" s="172">
        <f t="shared" si="77"/>
        <v>0</v>
      </c>
      <c r="BI348" s="172">
        <f t="shared" si="78"/>
        <v>0</v>
      </c>
      <c r="BJ348" s="14" t="s">
        <v>82</v>
      </c>
      <c r="BK348" s="172">
        <f t="shared" si="79"/>
        <v>0</v>
      </c>
      <c r="BL348" s="14" t="s">
        <v>536</v>
      </c>
      <c r="BM348" s="171" t="s">
        <v>934</v>
      </c>
    </row>
    <row r="349" spans="1:65" s="2" customFormat="1" ht="33" customHeight="1">
      <c r="A349" s="29"/>
      <c r="B349" s="158"/>
      <c r="C349" s="159" t="s">
        <v>935</v>
      </c>
      <c r="D349" s="159" t="s">
        <v>166</v>
      </c>
      <c r="E349" s="160" t="s">
        <v>936</v>
      </c>
      <c r="F349" s="161" t="s">
        <v>937</v>
      </c>
      <c r="G349" s="162" t="s">
        <v>246</v>
      </c>
      <c r="H349" s="163">
        <v>2</v>
      </c>
      <c r="I349" s="164"/>
      <c r="J349" s="165">
        <f t="shared" si="70"/>
        <v>0</v>
      </c>
      <c r="K349" s="166"/>
      <c r="L349" s="30"/>
      <c r="M349" s="167" t="s">
        <v>1</v>
      </c>
      <c r="N349" s="168" t="s">
        <v>39</v>
      </c>
      <c r="O349" s="55"/>
      <c r="P349" s="169">
        <f t="shared" si="71"/>
        <v>0</v>
      </c>
      <c r="Q349" s="169">
        <v>2.5999999999999998E-4</v>
      </c>
      <c r="R349" s="169">
        <f t="shared" si="72"/>
        <v>5.1999999999999995E-4</v>
      </c>
      <c r="S349" s="169">
        <v>0</v>
      </c>
      <c r="T349" s="170">
        <f t="shared" si="73"/>
        <v>0</v>
      </c>
      <c r="U349" s="29"/>
      <c r="V349" s="29"/>
      <c r="W349" s="29"/>
      <c r="X349" s="29"/>
      <c r="Y349" s="29"/>
      <c r="Z349" s="29"/>
      <c r="AA349" s="29"/>
      <c r="AB349" s="29"/>
      <c r="AC349" s="29"/>
      <c r="AD349" s="29"/>
      <c r="AE349" s="29"/>
      <c r="AR349" s="171" t="s">
        <v>536</v>
      </c>
      <c r="AT349" s="171" t="s">
        <v>166</v>
      </c>
      <c r="AU349" s="171" t="s">
        <v>84</v>
      </c>
      <c r="AY349" s="14" t="s">
        <v>163</v>
      </c>
      <c r="BE349" s="172">
        <f t="shared" si="74"/>
        <v>0</v>
      </c>
      <c r="BF349" s="172">
        <f t="shared" si="75"/>
        <v>0</v>
      </c>
      <c r="BG349" s="172">
        <f t="shared" si="76"/>
        <v>0</v>
      </c>
      <c r="BH349" s="172">
        <f t="shared" si="77"/>
        <v>0</v>
      </c>
      <c r="BI349" s="172">
        <f t="shared" si="78"/>
        <v>0</v>
      </c>
      <c r="BJ349" s="14" t="s">
        <v>82</v>
      </c>
      <c r="BK349" s="172">
        <f t="shared" si="79"/>
        <v>0</v>
      </c>
      <c r="BL349" s="14" t="s">
        <v>536</v>
      </c>
      <c r="BM349" s="171" t="s">
        <v>938</v>
      </c>
    </row>
    <row r="350" spans="1:65" s="2" customFormat="1" ht="21.75" customHeight="1">
      <c r="A350" s="29"/>
      <c r="B350" s="158"/>
      <c r="C350" s="159" t="s">
        <v>939</v>
      </c>
      <c r="D350" s="159" t="s">
        <v>166</v>
      </c>
      <c r="E350" s="160" t="s">
        <v>940</v>
      </c>
      <c r="F350" s="161" t="s">
        <v>941</v>
      </c>
      <c r="G350" s="162" t="s">
        <v>287</v>
      </c>
      <c r="H350" s="163">
        <v>230.6</v>
      </c>
      <c r="I350" s="164"/>
      <c r="J350" s="165">
        <f t="shared" si="70"/>
        <v>0</v>
      </c>
      <c r="K350" s="166"/>
      <c r="L350" s="30"/>
      <c r="M350" s="167" t="s">
        <v>1</v>
      </c>
      <c r="N350" s="168" t="s">
        <v>39</v>
      </c>
      <c r="O350" s="55"/>
      <c r="P350" s="169">
        <f t="shared" si="71"/>
        <v>0</v>
      </c>
      <c r="Q350" s="169">
        <v>1.165304E-4</v>
      </c>
      <c r="R350" s="169">
        <f t="shared" si="72"/>
        <v>2.6871910239999998E-2</v>
      </c>
      <c r="S350" s="169">
        <v>0</v>
      </c>
      <c r="T350" s="170">
        <f t="shared" si="73"/>
        <v>0</v>
      </c>
      <c r="U350" s="29"/>
      <c r="V350" s="29"/>
      <c r="W350" s="29"/>
      <c r="X350" s="29"/>
      <c r="Y350" s="29"/>
      <c r="Z350" s="29"/>
      <c r="AA350" s="29"/>
      <c r="AB350" s="29"/>
      <c r="AC350" s="29"/>
      <c r="AD350" s="29"/>
      <c r="AE350" s="29"/>
      <c r="AR350" s="171" t="s">
        <v>536</v>
      </c>
      <c r="AT350" s="171" t="s">
        <v>166</v>
      </c>
      <c r="AU350" s="171" t="s">
        <v>84</v>
      </c>
      <c r="AY350" s="14" t="s">
        <v>163</v>
      </c>
      <c r="BE350" s="172">
        <f t="shared" si="74"/>
        <v>0</v>
      </c>
      <c r="BF350" s="172">
        <f t="shared" si="75"/>
        <v>0</v>
      </c>
      <c r="BG350" s="172">
        <f t="shared" si="76"/>
        <v>0</v>
      </c>
      <c r="BH350" s="172">
        <f t="shared" si="77"/>
        <v>0</v>
      </c>
      <c r="BI350" s="172">
        <f t="shared" si="78"/>
        <v>0</v>
      </c>
      <c r="BJ350" s="14" t="s">
        <v>82</v>
      </c>
      <c r="BK350" s="172">
        <f t="shared" si="79"/>
        <v>0</v>
      </c>
      <c r="BL350" s="14" t="s">
        <v>536</v>
      </c>
      <c r="BM350" s="171" t="s">
        <v>942</v>
      </c>
    </row>
    <row r="351" spans="1:65" s="2" customFormat="1" ht="44.25" customHeight="1">
      <c r="A351" s="29"/>
      <c r="B351" s="158"/>
      <c r="C351" s="159" t="s">
        <v>943</v>
      </c>
      <c r="D351" s="159" t="s">
        <v>166</v>
      </c>
      <c r="E351" s="160" t="s">
        <v>944</v>
      </c>
      <c r="F351" s="161" t="s">
        <v>945</v>
      </c>
      <c r="G351" s="162" t="s">
        <v>246</v>
      </c>
      <c r="H351" s="163">
        <v>2</v>
      </c>
      <c r="I351" s="164"/>
      <c r="J351" s="165">
        <f t="shared" si="70"/>
        <v>0</v>
      </c>
      <c r="K351" s="166"/>
      <c r="L351" s="30"/>
      <c r="M351" s="167" t="s">
        <v>1</v>
      </c>
      <c r="N351" s="168" t="s">
        <v>39</v>
      </c>
      <c r="O351" s="55"/>
      <c r="P351" s="169">
        <f t="shared" si="71"/>
        <v>0</v>
      </c>
      <c r="Q351" s="169">
        <v>2.5999999999999998E-4</v>
      </c>
      <c r="R351" s="169">
        <f t="shared" si="72"/>
        <v>5.1999999999999995E-4</v>
      </c>
      <c r="S351" s="169">
        <v>0</v>
      </c>
      <c r="T351" s="170">
        <f t="shared" si="73"/>
        <v>0</v>
      </c>
      <c r="U351" s="29"/>
      <c r="V351" s="29"/>
      <c r="W351" s="29"/>
      <c r="X351" s="29"/>
      <c r="Y351" s="29"/>
      <c r="Z351" s="29"/>
      <c r="AA351" s="29"/>
      <c r="AB351" s="29"/>
      <c r="AC351" s="29"/>
      <c r="AD351" s="29"/>
      <c r="AE351" s="29"/>
      <c r="AR351" s="171" t="s">
        <v>536</v>
      </c>
      <c r="AT351" s="171" t="s">
        <v>166</v>
      </c>
      <c r="AU351" s="171" t="s">
        <v>84</v>
      </c>
      <c r="AY351" s="14" t="s">
        <v>163</v>
      </c>
      <c r="BE351" s="172">
        <f t="shared" si="74"/>
        <v>0</v>
      </c>
      <c r="BF351" s="172">
        <f t="shared" si="75"/>
        <v>0</v>
      </c>
      <c r="BG351" s="172">
        <f t="shared" si="76"/>
        <v>0</v>
      </c>
      <c r="BH351" s="172">
        <f t="shared" si="77"/>
        <v>0</v>
      </c>
      <c r="BI351" s="172">
        <f t="shared" si="78"/>
        <v>0</v>
      </c>
      <c r="BJ351" s="14" t="s">
        <v>82</v>
      </c>
      <c r="BK351" s="172">
        <f t="shared" si="79"/>
        <v>0</v>
      </c>
      <c r="BL351" s="14" t="s">
        <v>536</v>
      </c>
      <c r="BM351" s="171" t="s">
        <v>946</v>
      </c>
    </row>
    <row r="352" spans="1:65" s="2" customFormat="1" ht="16.5" customHeight="1">
      <c r="A352" s="29"/>
      <c r="B352" s="158"/>
      <c r="C352" s="159" t="s">
        <v>947</v>
      </c>
      <c r="D352" s="159" t="s">
        <v>166</v>
      </c>
      <c r="E352" s="160" t="s">
        <v>948</v>
      </c>
      <c r="F352" s="161" t="s">
        <v>949</v>
      </c>
      <c r="G352" s="162" t="s">
        <v>246</v>
      </c>
      <c r="H352" s="163">
        <v>38</v>
      </c>
      <c r="I352" s="164"/>
      <c r="J352" s="165">
        <f t="shared" si="70"/>
        <v>0</v>
      </c>
      <c r="K352" s="166"/>
      <c r="L352" s="30"/>
      <c r="M352" s="167" t="s">
        <v>1</v>
      </c>
      <c r="N352" s="168" t="s">
        <v>39</v>
      </c>
      <c r="O352" s="55"/>
      <c r="P352" s="169">
        <f t="shared" si="71"/>
        <v>0</v>
      </c>
      <c r="Q352" s="169">
        <v>0</v>
      </c>
      <c r="R352" s="169">
        <f t="shared" si="72"/>
        <v>0</v>
      </c>
      <c r="S352" s="169">
        <v>0</v>
      </c>
      <c r="T352" s="170">
        <f t="shared" si="73"/>
        <v>0</v>
      </c>
      <c r="U352" s="29"/>
      <c r="V352" s="29"/>
      <c r="W352" s="29"/>
      <c r="X352" s="29"/>
      <c r="Y352" s="29"/>
      <c r="Z352" s="29"/>
      <c r="AA352" s="29"/>
      <c r="AB352" s="29"/>
      <c r="AC352" s="29"/>
      <c r="AD352" s="29"/>
      <c r="AE352" s="29"/>
      <c r="AR352" s="171" t="s">
        <v>536</v>
      </c>
      <c r="AT352" s="171" t="s">
        <v>166</v>
      </c>
      <c r="AU352" s="171" t="s">
        <v>84</v>
      </c>
      <c r="AY352" s="14" t="s">
        <v>163</v>
      </c>
      <c r="BE352" s="172">
        <f t="shared" si="74"/>
        <v>0</v>
      </c>
      <c r="BF352" s="172">
        <f t="shared" si="75"/>
        <v>0</v>
      </c>
      <c r="BG352" s="172">
        <f t="shared" si="76"/>
        <v>0</v>
      </c>
      <c r="BH352" s="172">
        <f t="shared" si="77"/>
        <v>0</v>
      </c>
      <c r="BI352" s="172">
        <f t="shared" si="78"/>
        <v>0</v>
      </c>
      <c r="BJ352" s="14" t="s">
        <v>82</v>
      </c>
      <c r="BK352" s="172">
        <f t="shared" si="79"/>
        <v>0</v>
      </c>
      <c r="BL352" s="14" t="s">
        <v>536</v>
      </c>
      <c r="BM352" s="171" t="s">
        <v>950</v>
      </c>
    </row>
    <row r="353" spans="1:65" s="2" customFormat="1" ht="21.75" customHeight="1">
      <c r="A353" s="29"/>
      <c r="B353" s="158"/>
      <c r="C353" s="159" t="s">
        <v>951</v>
      </c>
      <c r="D353" s="159" t="s">
        <v>166</v>
      </c>
      <c r="E353" s="160" t="s">
        <v>952</v>
      </c>
      <c r="F353" s="161" t="s">
        <v>953</v>
      </c>
      <c r="G353" s="162" t="s">
        <v>246</v>
      </c>
      <c r="H353" s="163">
        <v>19</v>
      </c>
      <c r="I353" s="164"/>
      <c r="J353" s="165">
        <f t="shared" si="70"/>
        <v>0</v>
      </c>
      <c r="K353" s="166"/>
      <c r="L353" s="30"/>
      <c r="M353" s="167" t="s">
        <v>1</v>
      </c>
      <c r="N353" s="168" t="s">
        <v>39</v>
      </c>
      <c r="O353" s="55"/>
      <c r="P353" s="169">
        <f t="shared" si="71"/>
        <v>0</v>
      </c>
      <c r="Q353" s="169">
        <v>0.05</v>
      </c>
      <c r="R353" s="169">
        <f t="shared" si="72"/>
        <v>0.95000000000000007</v>
      </c>
      <c r="S353" s="169">
        <v>0</v>
      </c>
      <c r="T353" s="170">
        <f t="shared" si="73"/>
        <v>0</v>
      </c>
      <c r="U353" s="29"/>
      <c r="V353" s="29"/>
      <c r="W353" s="29"/>
      <c r="X353" s="29"/>
      <c r="Y353" s="29"/>
      <c r="Z353" s="29"/>
      <c r="AA353" s="29"/>
      <c r="AB353" s="29"/>
      <c r="AC353" s="29"/>
      <c r="AD353" s="29"/>
      <c r="AE353" s="29"/>
      <c r="AR353" s="171" t="s">
        <v>536</v>
      </c>
      <c r="AT353" s="171" t="s">
        <v>166</v>
      </c>
      <c r="AU353" s="171" t="s">
        <v>84</v>
      </c>
      <c r="AY353" s="14" t="s">
        <v>163</v>
      </c>
      <c r="BE353" s="172">
        <f t="shared" si="74"/>
        <v>0</v>
      </c>
      <c r="BF353" s="172">
        <f t="shared" si="75"/>
        <v>0</v>
      </c>
      <c r="BG353" s="172">
        <f t="shared" si="76"/>
        <v>0</v>
      </c>
      <c r="BH353" s="172">
        <f t="shared" si="77"/>
        <v>0</v>
      </c>
      <c r="BI353" s="172">
        <f t="shared" si="78"/>
        <v>0</v>
      </c>
      <c r="BJ353" s="14" t="s">
        <v>82</v>
      </c>
      <c r="BK353" s="172">
        <f t="shared" si="79"/>
        <v>0</v>
      </c>
      <c r="BL353" s="14" t="s">
        <v>536</v>
      </c>
      <c r="BM353" s="171" t="s">
        <v>954</v>
      </c>
    </row>
    <row r="354" spans="1:65" s="2" customFormat="1" ht="21.75" customHeight="1">
      <c r="A354" s="29"/>
      <c r="B354" s="158"/>
      <c r="C354" s="159" t="s">
        <v>955</v>
      </c>
      <c r="D354" s="159" t="s">
        <v>166</v>
      </c>
      <c r="E354" s="160" t="s">
        <v>956</v>
      </c>
      <c r="F354" s="161" t="s">
        <v>957</v>
      </c>
      <c r="G354" s="162" t="s">
        <v>246</v>
      </c>
      <c r="H354" s="163">
        <v>7</v>
      </c>
      <c r="I354" s="164"/>
      <c r="J354" s="165">
        <f t="shared" si="70"/>
        <v>0</v>
      </c>
      <c r="K354" s="166"/>
      <c r="L354" s="30"/>
      <c r="M354" s="167" t="s">
        <v>1</v>
      </c>
      <c r="N354" s="168" t="s">
        <v>39</v>
      </c>
      <c r="O354" s="55"/>
      <c r="P354" s="169">
        <f t="shared" si="71"/>
        <v>0</v>
      </c>
      <c r="Q354" s="169">
        <v>0.05</v>
      </c>
      <c r="R354" s="169">
        <f t="shared" si="72"/>
        <v>0.35000000000000003</v>
      </c>
      <c r="S354" s="169">
        <v>0</v>
      </c>
      <c r="T354" s="170">
        <f t="shared" si="73"/>
        <v>0</v>
      </c>
      <c r="U354" s="29"/>
      <c r="V354" s="29"/>
      <c r="W354" s="29"/>
      <c r="X354" s="29"/>
      <c r="Y354" s="29"/>
      <c r="Z354" s="29"/>
      <c r="AA354" s="29"/>
      <c r="AB354" s="29"/>
      <c r="AC354" s="29"/>
      <c r="AD354" s="29"/>
      <c r="AE354" s="29"/>
      <c r="AR354" s="171" t="s">
        <v>536</v>
      </c>
      <c r="AT354" s="171" t="s">
        <v>166</v>
      </c>
      <c r="AU354" s="171" t="s">
        <v>84</v>
      </c>
      <c r="AY354" s="14" t="s">
        <v>163</v>
      </c>
      <c r="BE354" s="172">
        <f t="shared" si="74"/>
        <v>0</v>
      </c>
      <c r="BF354" s="172">
        <f t="shared" si="75"/>
        <v>0</v>
      </c>
      <c r="BG354" s="172">
        <f t="shared" si="76"/>
        <v>0</v>
      </c>
      <c r="BH354" s="172">
        <f t="shared" si="77"/>
        <v>0</v>
      </c>
      <c r="BI354" s="172">
        <f t="shared" si="78"/>
        <v>0</v>
      </c>
      <c r="BJ354" s="14" t="s">
        <v>82</v>
      </c>
      <c r="BK354" s="172">
        <f t="shared" si="79"/>
        <v>0</v>
      </c>
      <c r="BL354" s="14" t="s">
        <v>536</v>
      </c>
      <c r="BM354" s="171" t="s">
        <v>958</v>
      </c>
    </row>
    <row r="355" spans="1:65" s="2" customFormat="1" ht="21.75" customHeight="1">
      <c r="A355" s="29"/>
      <c r="B355" s="158"/>
      <c r="C355" s="159" t="s">
        <v>959</v>
      </c>
      <c r="D355" s="159" t="s">
        <v>166</v>
      </c>
      <c r="E355" s="160" t="s">
        <v>960</v>
      </c>
      <c r="F355" s="161" t="s">
        <v>961</v>
      </c>
      <c r="G355" s="162" t="s">
        <v>246</v>
      </c>
      <c r="H355" s="163">
        <v>2</v>
      </c>
      <c r="I355" s="164"/>
      <c r="J355" s="165">
        <f t="shared" si="70"/>
        <v>0</v>
      </c>
      <c r="K355" s="166"/>
      <c r="L355" s="30"/>
      <c r="M355" s="167" t="s">
        <v>1</v>
      </c>
      <c r="N355" s="168" t="s">
        <v>39</v>
      </c>
      <c r="O355" s="55"/>
      <c r="P355" s="169">
        <f t="shared" si="71"/>
        <v>0</v>
      </c>
      <c r="Q355" s="169">
        <v>0.05</v>
      </c>
      <c r="R355" s="169">
        <f t="shared" si="72"/>
        <v>0.1</v>
      </c>
      <c r="S355" s="169">
        <v>0</v>
      </c>
      <c r="T355" s="170">
        <f t="shared" si="73"/>
        <v>0</v>
      </c>
      <c r="U355" s="29"/>
      <c r="V355" s="29"/>
      <c r="W355" s="29"/>
      <c r="X355" s="29"/>
      <c r="Y355" s="29"/>
      <c r="Z355" s="29"/>
      <c r="AA355" s="29"/>
      <c r="AB355" s="29"/>
      <c r="AC355" s="29"/>
      <c r="AD355" s="29"/>
      <c r="AE355" s="29"/>
      <c r="AR355" s="171" t="s">
        <v>536</v>
      </c>
      <c r="AT355" s="171" t="s">
        <v>166</v>
      </c>
      <c r="AU355" s="171" t="s">
        <v>84</v>
      </c>
      <c r="AY355" s="14" t="s">
        <v>163</v>
      </c>
      <c r="BE355" s="172">
        <f t="shared" si="74"/>
        <v>0</v>
      </c>
      <c r="BF355" s="172">
        <f t="shared" si="75"/>
        <v>0</v>
      </c>
      <c r="BG355" s="172">
        <f t="shared" si="76"/>
        <v>0</v>
      </c>
      <c r="BH355" s="172">
        <f t="shared" si="77"/>
        <v>0</v>
      </c>
      <c r="BI355" s="172">
        <f t="shared" si="78"/>
        <v>0</v>
      </c>
      <c r="BJ355" s="14" t="s">
        <v>82</v>
      </c>
      <c r="BK355" s="172">
        <f t="shared" si="79"/>
        <v>0</v>
      </c>
      <c r="BL355" s="14" t="s">
        <v>536</v>
      </c>
      <c r="BM355" s="171" t="s">
        <v>962</v>
      </c>
    </row>
    <row r="356" spans="1:65" s="2" customFormat="1" ht="21.75" customHeight="1">
      <c r="A356" s="29"/>
      <c r="B356" s="158"/>
      <c r="C356" s="159" t="s">
        <v>963</v>
      </c>
      <c r="D356" s="159" t="s">
        <v>166</v>
      </c>
      <c r="E356" s="160" t="s">
        <v>964</v>
      </c>
      <c r="F356" s="161" t="s">
        <v>965</v>
      </c>
      <c r="G356" s="162" t="s">
        <v>246</v>
      </c>
      <c r="H356" s="163">
        <v>7</v>
      </c>
      <c r="I356" s="164"/>
      <c r="J356" s="165">
        <f t="shared" si="70"/>
        <v>0</v>
      </c>
      <c r="K356" s="166"/>
      <c r="L356" s="30"/>
      <c r="M356" s="167" t="s">
        <v>1</v>
      </c>
      <c r="N356" s="168" t="s">
        <v>39</v>
      </c>
      <c r="O356" s="55"/>
      <c r="P356" s="169">
        <f t="shared" si="71"/>
        <v>0</v>
      </c>
      <c r="Q356" s="169">
        <v>0.05</v>
      </c>
      <c r="R356" s="169">
        <f t="shared" si="72"/>
        <v>0.35000000000000003</v>
      </c>
      <c r="S356" s="169">
        <v>0</v>
      </c>
      <c r="T356" s="170">
        <f t="shared" si="73"/>
        <v>0</v>
      </c>
      <c r="U356" s="29"/>
      <c r="V356" s="29"/>
      <c r="W356" s="29"/>
      <c r="X356" s="29"/>
      <c r="Y356" s="29"/>
      <c r="Z356" s="29"/>
      <c r="AA356" s="29"/>
      <c r="AB356" s="29"/>
      <c r="AC356" s="29"/>
      <c r="AD356" s="29"/>
      <c r="AE356" s="29"/>
      <c r="AR356" s="171" t="s">
        <v>536</v>
      </c>
      <c r="AT356" s="171" t="s">
        <v>166</v>
      </c>
      <c r="AU356" s="171" t="s">
        <v>84</v>
      </c>
      <c r="AY356" s="14" t="s">
        <v>163</v>
      </c>
      <c r="BE356" s="172">
        <f t="shared" si="74"/>
        <v>0</v>
      </c>
      <c r="BF356" s="172">
        <f t="shared" si="75"/>
        <v>0</v>
      </c>
      <c r="BG356" s="172">
        <f t="shared" si="76"/>
        <v>0</v>
      </c>
      <c r="BH356" s="172">
        <f t="shared" si="77"/>
        <v>0</v>
      </c>
      <c r="BI356" s="172">
        <f t="shared" si="78"/>
        <v>0</v>
      </c>
      <c r="BJ356" s="14" t="s">
        <v>82</v>
      </c>
      <c r="BK356" s="172">
        <f t="shared" si="79"/>
        <v>0</v>
      </c>
      <c r="BL356" s="14" t="s">
        <v>536</v>
      </c>
      <c r="BM356" s="171" t="s">
        <v>966</v>
      </c>
    </row>
    <row r="357" spans="1:65" s="2" customFormat="1" ht="33" customHeight="1">
      <c r="A357" s="29"/>
      <c r="B357" s="158"/>
      <c r="C357" s="159" t="s">
        <v>967</v>
      </c>
      <c r="D357" s="159" t="s">
        <v>166</v>
      </c>
      <c r="E357" s="160" t="s">
        <v>968</v>
      </c>
      <c r="F357" s="161" t="s">
        <v>969</v>
      </c>
      <c r="G357" s="162" t="s">
        <v>246</v>
      </c>
      <c r="H357" s="163">
        <v>1</v>
      </c>
      <c r="I357" s="164"/>
      <c r="J357" s="165">
        <f t="shared" si="70"/>
        <v>0</v>
      </c>
      <c r="K357" s="166"/>
      <c r="L357" s="30"/>
      <c r="M357" s="167" t="s">
        <v>1</v>
      </c>
      <c r="N357" s="168" t="s">
        <v>39</v>
      </c>
      <c r="O357" s="55"/>
      <c r="P357" s="169">
        <f t="shared" si="71"/>
        <v>0</v>
      </c>
      <c r="Q357" s="169">
        <v>0.05</v>
      </c>
      <c r="R357" s="169">
        <f t="shared" si="72"/>
        <v>0.05</v>
      </c>
      <c r="S357" s="169">
        <v>0</v>
      </c>
      <c r="T357" s="170">
        <f t="shared" si="73"/>
        <v>0</v>
      </c>
      <c r="U357" s="29"/>
      <c r="V357" s="29"/>
      <c r="W357" s="29"/>
      <c r="X357" s="29"/>
      <c r="Y357" s="29"/>
      <c r="Z357" s="29"/>
      <c r="AA357" s="29"/>
      <c r="AB357" s="29"/>
      <c r="AC357" s="29"/>
      <c r="AD357" s="29"/>
      <c r="AE357" s="29"/>
      <c r="AR357" s="171" t="s">
        <v>536</v>
      </c>
      <c r="AT357" s="171" t="s">
        <v>166</v>
      </c>
      <c r="AU357" s="171" t="s">
        <v>84</v>
      </c>
      <c r="AY357" s="14" t="s">
        <v>163</v>
      </c>
      <c r="BE357" s="172">
        <f t="shared" si="74"/>
        <v>0</v>
      </c>
      <c r="BF357" s="172">
        <f t="shared" si="75"/>
        <v>0</v>
      </c>
      <c r="BG357" s="172">
        <f t="shared" si="76"/>
        <v>0</v>
      </c>
      <c r="BH357" s="172">
        <f t="shared" si="77"/>
        <v>0</v>
      </c>
      <c r="BI357" s="172">
        <f t="shared" si="78"/>
        <v>0</v>
      </c>
      <c r="BJ357" s="14" t="s">
        <v>82</v>
      </c>
      <c r="BK357" s="172">
        <f t="shared" si="79"/>
        <v>0</v>
      </c>
      <c r="BL357" s="14" t="s">
        <v>536</v>
      </c>
      <c r="BM357" s="171" t="s">
        <v>970</v>
      </c>
    </row>
    <row r="358" spans="1:65" s="2" customFormat="1" ht="33" customHeight="1">
      <c r="A358" s="29"/>
      <c r="B358" s="158"/>
      <c r="C358" s="159" t="s">
        <v>971</v>
      </c>
      <c r="D358" s="159" t="s">
        <v>166</v>
      </c>
      <c r="E358" s="160" t="s">
        <v>972</v>
      </c>
      <c r="F358" s="161" t="s">
        <v>973</v>
      </c>
      <c r="G358" s="162" t="s">
        <v>246</v>
      </c>
      <c r="H358" s="163">
        <v>2</v>
      </c>
      <c r="I358" s="164"/>
      <c r="J358" s="165">
        <f t="shared" si="70"/>
        <v>0</v>
      </c>
      <c r="K358" s="166"/>
      <c r="L358" s="30"/>
      <c r="M358" s="167" t="s">
        <v>1</v>
      </c>
      <c r="N358" s="168" t="s">
        <v>39</v>
      </c>
      <c r="O358" s="55"/>
      <c r="P358" s="169">
        <f t="shared" si="71"/>
        <v>0</v>
      </c>
      <c r="Q358" s="169">
        <v>0.05</v>
      </c>
      <c r="R358" s="169">
        <f t="shared" si="72"/>
        <v>0.1</v>
      </c>
      <c r="S358" s="169">
        <v>0</v>
      </c>
      <c r="T358" s="170">
        <f t="shared" si="73"/>
        <v>0</v>
      </c>
      <c r="U358" s="29"/>
      <c r="V358" s="29"/>
      <c r="W358" s="29"/>
      <c r="X358" s="29"/>
      <c r="Y358" s="29"/>
      <c r="Z358" s="29"/>
      <c r="AA358" s="29"/>
      <c r="AB358" s="29"/>
      <c r="AC358" s="29"/>
      <c r="AD358" s="29"/>
      <c r="AE358" s="29"/>
      <c r="AR358" s="171" t="s">
        <v>536</v>
      </c>
      <c r="AT358" s="171" t="s">
        <v>166</v>
      </c>
      <c r="AU358" s="171" t="s">
        <v>84</v>
      </c>
      <c r="AY358" s="14" t="s">
        <v>163</v>
      </c>
      <c r="BE358" s="172">
        <f t="shared" si="74"/>
        <v>0</v>
      </c>
      <c r="BF358" s="172">
        <f t="shared" si="75"/>
        <v>0</v>
      </c>
      <c r="BG358" s="172">
        <f t="shared" si="76"/>
        <v>0</v>
      </c>
      <c r="BH358" s="172">
        <f t="shared" si="77"/>
        <v>0</v>
      </c>
      <c r="BI358" s="172">
        <f t="shared" si="78"/>
        <v>0</v>
      </c>
      <c r="BJ358" s="14" t="s">
        <v>82</v>
      </c>
      <c r="BK358" s="172">
        <f t="shared" si="79"/>
        <v>0</v>
      </c>
      <c r="BL358" s="14" t="s">
        <v>536</v>
      </c>
      <c r="BM358" s="171" t="s">
        <v>974</v>
      </c>
    </row>
    <row r="359" spans="1:65" s="2" customFormat="1" ht="33" customHeight="1">
      <c r="A359" s="29"/>
      <c r="B359" s="158"/>
      <c r="C359" s="159" t="s">
        <v>975</v>
      </c>
      <c r="D359" s="159" t="s">
        <v>166</v>
      </c>
      <c r="E359" s="160" t="s">
        <v>976</v>
      </c>
      <c r="F359" s="161" t="s">
        <v>977</v>
      </c>
      <c r="G359" s="162" t="s">
        <v>246</v>
      </c>
      <c r="H359" s="163">
        <v>12</v>
      </c>
      <c r="I359" s="164"/>
      <c r="J359" s="165">
        <f t="shared" si="70"/>
        <v>0</v>
      </c>
      <c r="K359" s="166"/>
      <c r="L359" s="30"/>
      <c r="M359" s="167" t="s">
        <v>1</v>
      </c>
      <c r="N359" s="168" t="s">
        <v>39</v>
      </c>
      <c r="O359" s="55"/>
      <c r="P359" s="169">
        <f t="shared" si="71"/>
        <v>0</v>
      </c>
      <c r="Q359" s="169">
        <v>0.05</v>
      </c>
      <c r="R359" s="169">
        <f t="shared" si="72"/>
        <v>0.60000000000000009</v>
      </c>
      <c r="S359" s="169">
        <v>0</v>
      </c>
      <c r="T359" s="170">
        <f t="shared" si="73"/>
        <v>0</v>
      </c>
      <c r="U359" s="29"/>
      <c r="V359" s="29"/>
      <c r="W359" s="29"/>
      <c r="X359" s="29"/>
      <c r="Y359" s="29"/>
      <c r="Z359" s="29"/>
      <c r="AA359" s="29"/>
      <c r="AB359" s="29"/>
      <c r="AC359" s="29"/>
      <c r="AD359" s="29"/>
      <c r="AE359" s="29"/>
      <c r="AR359" s="171" t="s">
        <v>536</v>
      </c>
      <c r="AT359" s="171" t="s">
        <v>166</v>
      </c>
      <c r="AU359" s="171" t="s">
        <v>84</v>
      </c>
      <c r="AY359" s="14" t="s">
        <v>163</v>
      </c>
      <c r="BE359" s="172">
        <f t="shared" si="74"/>
        <v>0</v>
      </c>
      <c r="BF359" s="172">
        <f t="shared" si="75"/>
        <v>0</v>
      </c>
      <c r="BG359" s="172">
        <f t="shared" si="76"/>
        <v>0</v>
      </c>
      <c r="BH359" s="172">
        <f t="shared" si="77"/>
        <v>0</v>
      </c>
      <c r="BI359" s="172">
        <f t="shared" si="78"/>
        <v>0</v>
      </c>
      <c r="BJ359" s="14" t="s">
        <v>82</v>
      </c>
      <c r="BK359" s="172">
        <f t="shared" si="79"/>
        <v>0</v>
      </c>
      <c r="BL359" s="14" t="s">
        <v>536</v>
      </c>
      <c r="BM359" s="171" t="s">
        <v>978</v>
      </c>
    </row>
    <row r="360" spans="1:65" s="2" customFormat="1" ht="33" customHeight="1">
      <c r="A360" s="29"/>
      <c r="B360" s="158"/>
      <c r="C360" s="159" t="s">
        <v>979</v>
      </c>
      <c r="D360" s="159" t="s">
        <v>166</v>
      </c>
      <c r="E360" s="160" t="s">
        <v>980</v>
      </c>
      <c r="F360" s="161" t="s">
        <v>981</v>
      </c>
      <c r="G360" s="162" t="s">
        <v>246</v>
      </c>
      <c r="H360" s="163">
        <v>1</v>
      </c>
      <c r="I360" s="164"/>
      <c r="J360" s="165">
        <f t="shared" si="70"/>
        <v>0</v>
      </c>
      <c r="K360" s="166"/>
      <c r="L360" s="30"/>
      <c r="M360" s="167" t="s">
        <v>1</v>
      </c>
      <c r="N360" s="168" t="s">
        <v>39</v>
      </c>
      <c r="O360" s="55"/>
      <c r="P360" s="169">
        <f t="shared" si="71"/>
        <v>0</v>
      </c>
      <c r="Q360" s="169">
        <v>7.0000000000000007E-2</v>
      </c>
      <c r="R360" s="169">
        <f t="shared" si="72"/>
        <v>7.0000000000000007E-2</v>
      </c>
      <c r="S360" s="169">
        <v>0</v>
      </c>
      <c r="T360" s="170">
        <f t="shared" si="73"/>
        <v>0</v>
      </c>
      <c r="U360" s="29"/>
      <c r="V360" s="29"/>
      <c r="W360" s="29"/>
      <c r="X360" s="29"/>
      <c r="Y360" s="29"/>
      <c r="Z360" s="29"/>
      <c r="AA360" s="29"/>
      <c r="AB360" s="29"/>
      <c r="AC360" s="29"/>
      <c r="AD360" s="29"/>
      <c r="AE360" s="29"/>
      <c r="AR360" s="171" t="s">
        <v>536</v>
      </c>
      <c r="AT360" s="171" t="s">
        <v>166</v>
      </c>
      <c r="AU360" s="171" t="s">
        <v>84</v>
      </c>
      <c r="AY360" s="14" t="s">
        <v>163</v>
      </c>
      <c r="BE360" s="172">
        <f t="shared" si="74"/>
        <v>0</v>
      </c>
      <c r="BF360" s="172">
        <f t="shared" si="75"/>
        <v>0</v>
      </c>
      <c r="BG360" s="172">
        <f t="shared" si="76"/>
        <v>0</v>
      </c>
      <c r="BH360" s="172">
        <f t="shared" si="77"/>
        <v>0</v>
      </c>
      <c r="BI360" s="172">
        <f t="shared" si="78"/>
        <v>0</v>
      </c>
      <c r="BJ360" s="14" t="s">
        <v>82</v>
      </c>
      <c r="BK360" s="172">
        <f t="shared" si="79"/>
        <v>0</v>
      </c>
      <c r="BL360" s="14" t="s">
        <v>536</v>
      </c>
      <c r="BM360" s="171" t="s">
        <v>982</v>
      </c>
    </row>
    <row r="361" spans="1:65" s="2" customFormat="1" ht="21.75" customHeight="1">
      <c r="A361" s="29"/>
      <c r="B361" s="158"/>
      <c r="C361" s="159" t="s">
        <v>983</v>
      </c>
      <c r="D361" s="159" t="s">
        <v>166</v>
      </c>
      <c r="E361" s="160" t="s">
        <v>984</v>
      </c>
      <c r="F361" s="161" t="s">
        <v>985</v>
      </c>
      <c r="G361" s="162" t="s">
        <v>246</v>
      </c>
      <c r="H361" s="163">
        <v>18</v>
      </c>
      <c r="I361" s="164"/>
      <c r="J361" s="165">
        <f t="shared" si="70"/>
        <v>0</v>
      </c>
      <c r="K361" s="166"/>
      <c r="L361" s="30"/>
      <c r="M361" s="167" t="s">
        <v>1</v>
      </c>
      <c r="N361" s="168" t="s">
        <v>39</v>
      </c>
      <c r="O361" s="55"/>
      <c r="P361" s="169">
        <f t="shared" si="71"/>
        <v>0</v>
      </c>
      <c r="Q361" s="169">
        <v>0.01</v>
      </c>
      <c r="R361" s="169">
        <f t="shared" si="72"/>
        <v>0.18</v>
      </c>
      <c r="S361" s="169">
        <v>0</v>
      </c>
      <c r="T361" s="170">
        <f t="shared" si="73"/>
        <v>0</v>
      </c>
      <c r="U361" s="29"/>
      <c r="V361" s="29"/>
      <c r="W361" s="29"/>
      <c r="X361" s="29"/>
      <c r="Y361" s="29"/>
      <c r="Z361" s="29"/>
      <c r="AA361" s="29"/>
      <c r="AB361" s="29"/>
      <c r="AC361" s="29"/>
      <c r="AD361" s="29"/>
      <c r="AE361" s="29"/>
      <c r="AR361" s="171" t="s">
        <v>536</v>
      </c>
      <c r="AT361" s="171" t="s">
        <v>166</v>
      </c>
      <c r="AU361" s="171" t="s">
        <v>84</v>
      </c>
      <c r="AY361" s="14" t="s">
        <v>163</v>
      </c>
      <c r="BE361" s="172">
        <f t="shared" si="74"/>
        <v>0</v>
      </c>
      <c r="BF361" s="172">
        <f t="shared" si="75"/>
        <v>0</v>
      </c>
      <c r="BG361" s="172">
        <f t="shared" si="76"/>
        <v>0</v>
      </c>
      <c r="BH361" s="172">
        <f t="shared" si="77"/>
        <v>0</v>
      </c>
      <c r="BI361" s="172">
        <f t="shared" si="78"/>
        <v>0</v>
      </c>
      <c r="BJ361" s="14" t="s">
        <v>82</v>
      </c>
      <c r="BK361" s="172">
        <f t="shared" si="79"/>
        <v>0</v>
      </c>
      <c r="BL361" s="14" t="s">
        <v>536</v>
      </c>
      <c r="BM361" s="171" t="s">
        <v>986</v>
      </c>
    </row>
    <row r="362" spans="1:65" s="2" customFormat="1" ht="21.75" customHeight="1">
      <c r="A362" s="29"/>
      <c r="B362" s="158"/>
      <c r="C362" s="159" t="s">
        <v>987</v>
      </c>
      <c r="D362" s="159" t="s">
        <v>166</v>
      </c>
      <c r="E362" s="160" t="s">
        <v>988</v>
      </c>
      <c r="F362" s="161" t="s">
        <v>989</v>
      </c>
      <c r="G362" s="162" t="s">
        <v>246</v>
      </c>
      <c r="H362" s="163">
        <v>26</v>
      </c>
      <c r="I362" s="164"/>
      <c r="J362" s="165">
        <f t="shared" si="70"/>
        <v>0</v>
      </c>
      <c r="K362" s="166"/>
      <c r="L362" s="30"/>
      <c r="M362" s="167" t="s">
        <v>1</v>
      </c>
      <c r="N362" s="168" t="s">
        <v>39</v>
      </c>
      <c r="O362" s="55"/>
      <c r="P362" s="169">
        <f t="shared" si="71"/>
        <v>0</v>
      </c>
      <c r="Q362" s="169">
        <v>0</v>
      </c>
      <c r="R362" s="169">
        <f t="shared" si="72"/>
        <v>0</v>
      </c>
      <c r="S362" s="169">
        <v>0</v>
      </c>
      <c r="T362" s="170">
        <f t="shared" si="73"/>
        <v>0</v>
      </c>
      <c r="U362" s="29"/>
      <c r="V362" s="29"/>
      <c r="W362" s="29"/>
      <c r="X362" s="29"/>
      <c r="Y362" s="29"/>
      <c r="Z362" s="29"/>
      <c r="AA362" s="29"/>
      <c r="AB362" s="29"/>
      <c r="AC362" s="29"/>
      <c r="AD362" s="29"/>
      <c r="AE362" s="29"/>
      <c r="AR362" s="171" t="s">
        <v>536</v>
      </c>
      <c r="AT362" s="171" t="s">
        <v>166</v>
      </c>
      <c r="AU362" s="171" t="s">
        <v>84</v>
      </c>
      <c r="AY362" s="14" t="s">
        <v>163</v>
      </c>
      <c r="BE362" s="172">
        <f t="shared" si="74"/>
        <v>0</v>
      </c>
      <c r="BF362" s="172">
        <f t="shared" si="75"/>
        <v>0</v>
      </c>
      <c r="BG362" s="172">
        <f t="shared" si="76"/>
        <v>0</v>
      </c>
      <c r="BH362" s="172">
        <f t="shared" si="77"/>
        <v>0</v>
      </c>
      <c r="BI362" s="172">
        <f t="shared" si="78"/>
        <v>0</v>
      </c>
      <c r="BJ362" s="14" t="s">
        <v>82</v>
      </c>
      <c r="BK362" s="172">
        <f t="shared" si="79"/>
        <v>0</v>
      </c>
      <c r="BL362" s="14" t="s">
        <v>536</v>
      </c>
      <c r="BM362" s="171" t="s">
        <v>990</v>
      </c>
    </row>
    <row r="363" spans="1:65" s="2" customFormat="1" ht="16.5" customHeight="1">
      <c r="A363" s="29"/>
      <c r="B363" s="158"/>
      <c r="C363" s="173" t="s">
        <v>991</v>
      </c>
      <c r="D363" s="173" t="s">
        <v>207</v>
      </c>
      <c r="E363" s="174" t="s">
        <v>992</v>
      </c>
      <c r="F363" s="175" t="s">
        <v>993</v>
      </c>
      <c r="G363" s="176" t="s">
        <v>287</v>
      </c>
      <c r="H363" s="177">
        <v>40.1</v>
      </c>
      <c r="I363" s="178"/>
      <c r="J363" s="179">
        <f t="shared" si="70"/>
        <v>0</v>
      </c>
      <c r="K363" s="180"/>
      <c r="L363" s="181"/>
      <c r="M363" s="182" t="s">
        <v>1</v>
      </c>
      <c r="N363" s="183" t="s">
        <v>39</v>
      </c>
      <c r="O363" s="55"/>
      <c r="P363" s="169">
        <f t="shared" si="71"/>
        <v>0</v>
      </c>
      <c r="Q363" s="169">
        <v>3.0000000000000001E-3</v>
      </c>
      <c r="R363" s="169">
        <f t="shared" si="72"/>
        <v>0.1203</v>
      </c>
      <c r="S363" s="169">
        <v>0</v>
      </c>
      <c r="T363" s="170">
        <f t="shared" si="73"/>
        <v>0</v>
      </c>
      <c r="U363" s="29"/>
      <c r="V363" s="29"/>
      <c r="W363" s="29"/>
      <c r="X363" s="29"/>
      <c r="Y363" s="29"/>
      <c r="Z363" s="29"/>
      <c r="AA363" s="29"/>
      <c r="AB363" s="29"/>
      <c r="AC363" s="29"/>
      <c r="AD363" s="29"/>
      <c r="AE363" s="29"/>
      <c r="AR363" s="171" t="s">
        <v>692</v>
      </c>
      <c r="AT363" s="171" t="s">
        <v>207</v>
      </c>
      <c r="AU363" s="171" t="s">
        <v>84</v>
      </c>
      <c r="AY363" s="14" t="s">
        <v>163</v>
      </c>
      <c r="BE363" s="172">
        <f t="shared" si="74"/>
        <v>0</v>
      </c>
      <c r="BF363" s="172">
        <f t="shared" si="75"/>
        <v>0</v>
      </c>
      <c r="BG363" s="172">
        <f t="shared" si="76"/>
        <v>0</v>
      </c>
      <c r="BH363" s="172">
        <f t="shared" si="77"/>
        <v>0</v>
      </c>
      <c r="BI363" s="172">
        <f t="shared" si="78"/>
        <v>0</v>
      </c>
      <c r="BJ363" s="14" t="s">
        <v>82</v>
      </c>
      <c r="BK363" s="172">
        <f t="shared" si="79"/>
        <v>0</v>
      </c>
      <c r="BL363" s="14" t="s">
        <v>536</v>
      </c>
      <c r="BM363" s="171" t="s">
        <v>994</v>
      </c>
    </row>
    <row r="364" spans="1:65" s="2" customFormat="1" ht="21.75" customHeight="1">
      <c r="A364" s="29"/>
      <c r="B364" s="158"/>
      <c r="C364" s="159" t="s">
        <v>995</v>
      </c>
      <c r="D364" s="159" t="s">
        <v>166</v>
      </c>
      <c r="E364" s="160" t="s">
        <v>996</v>
      </c>
      <c r="F364" s="161" t="s">
        <v>997</v>
      </c>
      <c r="G364" s="162" t="s">
        <v>246</v>
      </c>
      <c r="H364" s="163">
        <v>5</v>
      </c>
      <c r="I364" s="164"/>
      <c r="J364" s="165">
        <f t="shared" si="70"/>
        <v>0</v>
      </c>
      <c r="K364" s="166"/>
      <c r="L364" s="30"/>
      <c r="M364" s="167" t="s">
        <v>1</v>
      </c>
      <c r="N364" s="168" t="s">
        <v>39</v>
      </c>
      <c r="O364" s="55"/>
      <c r="P364" s="169">
        <f t="shared" si="71"/>
        <v>0</v>
      </c>
      <c r="Q364" s="169">
        <v>0</v>
      </c>
      <c r="R364" s="169">
        <f t="shared" si="72"/>
        <v>0</v>
      </c>
      <c r="S364" s="169">
        <v>0</v>
      </c>
      <c r="T364" s="170">
        <f t="shared" si="73"/>
        <v>0</v>
      </c>
      <c r="U364" s="29"/>
      <c r="V364" s="29"/>
      <c r="W364" s="29"/>
      <c r="X364" s="29"/>
      <c r="Y364" s="29"/>
      <c r="Z364" s="29"/>
      <c r="AA364" s="29"/>
      <c r="AB364" s="29"/>
      <c r="AC364" s="29"/>
      <c r="AD364" s="29"/>
      <c r="AE364" s="29"/>
      <c r="AR364" s="171" t="s">
        <v>536</v>
      </c>
      <c r="AT364" s="171" t="s">
        <v>166</v>
      </c>
      <c r="AU364" s="171" t="s">
        <v>84</v>
      </c>
      <c r="AY364" s="14" t="s">
        <v>163</v>
      </c>
      <c r="BE364" s="172">
        <f t="shared" si="74"/>
        <v>0</v>
      </c>
      <c r="BF364" s="172">
        <f t="shared" si="75"/>
        <v>0</v>
      </c>
      <c r="BG364" s="172">
        <f t="shared" si="76"/>
        <v>0</v>
      </c>
      <c r="BH364" s="172">
        <f t="shared" si="77"/>
        <v>0</v>
      </c>
      <c r="BI364" s="172">
        <f t="shared" si="78"/>
        <v>0</v>
      </c>
      <c r="BJ364" s="14" t="s">
        <v>82</v>
      </c>
      <c r="BK364" s="172">
        <f t="shared" si="79"/>
        <v>0</v>
      </c>
      <c r="BL364" s="14" t="s">
        <v>536</v>
      </c>
      <c r="BM364" s="171" t="s">
        <v>998</v>
      </c>
    </row>
    <row r="365" spans="1:65" s="2" customFormat="1" ht="16.5" customHeight="1">
      <c r="A365" s="29"/>
      <c r="B365" s="158"/>
      <c r="C365" s="173" t="s">
        <v>999</v>
      </c>
      <c r="D365" s="173" t="s">
        <v>207</v>
      </c>
      <c r="E365" s="174" t="s">
        <v>1000</v>
      </c>
      <c r="F365" s="175" t="s">
        <v>1001</v>
      </c>
      <c r="G365" s="176" t="s">
        <v>246</v>
      </c>
      <c r="H365" s="177">
        <v>4</v>
      </c>
      <c r="I365" s="178"/>
      <c r="J365" s="179">
        <f t="shared" si="70"/>
        <v>0</v>
      </c>
      <c r="K365" s="180"/>
      <c r="L365" s="181"/>
      <c r="M365" s="182" t="s">
        <v>1</v>
      </c>
      <c r="N365" s="183" t="s">
        <v>39</v>
      </c>
      <c r="O365" s="55"/>
      <c r="P365" s="169">
        <f t="shared" si="71"/>
        <v>0</v>
      </c>
      <c r="Q365" s="169">
        <v>1.1999999999999999E-3</v>
      </c>
      <c r="R365" s="169">
        <f t="shared" si="72"/>
        <v>4.7999999999999996E-3</v>
      </c>
      <c r="S365" s="169">
        <v>0</v>
      </c>
      <c r="T365" s="170">
        <f t="shared" si="73"/>
        <v>0</v>
      </c>
      <c r="U365" s="29"/>
      <c r="V365" s="29"/>
      <c r="W365" s="29"/>
      <c r="X365" s="29"/>
      <c r="Y365" s="29"/>
      <c r="Z365" s="29"/>
      <c r="AA365" s="29"/>
      <c r="AB365" s="29"/>
      <c r="AC365" s="29"/>
      <c r="AD365" s="29"/>
      <c r="AE365" s="29"/>
      <c r="AR365" s="171" t="s">
        <v>692</v>
      </c>
      <c r="AT365" s="171" t="s">
        <v>207</v>
      </c>
      <c r="AU365" s="171" t="s">
        <v>84</v>
      </c>
      <c r="AY365" s="14" t="s">
        <v>163</v>
      </c>
      <c r="BE365" s="172">
        <f t="shared" si="74"/>
        <v>0</v>
      </c>
      <c r="BF365" s="172">
        <f t="shared" si="75"/>
        <v>0</v>
      </c>
      <c r="BG365" s="172">
        <f t="shared" si="76"/>
        <v>0</v>
      </c>
      <c r="BH365" s="172">
        <f t="shared" si="77"/>
        <v>0</v>
      </c>
      <c r="BI365" s="172">
        <f t="shared" si="78"/>
        <v>0</v>
      </c>
      <c r="BJ365" s="14" t="s">
        <v>82</v>
      </c>
      <c r="BK365" s="172">
        <f t="shared" si="79"/>
        <v>0</v>
      </c>
      <c r="BL365" s="14" t="s">
        <v>536</v>
      </c>
      <c r="BM365" s="171" t="s">
        <v>1002</v>
      </c>
    </row>
    <row r="366" spans="1:65" s="2" customFormat="1" ht="16.5" customHeight="1">
      <c r="A366" s="29"/>
      <c r="B366" s="158"/>
      <c r="C366" s="173" t="s">
        <v>1003</v>
      </c>
      <c r="D366" s="173" t="s">
        <v>207</v>
      </c>
      <c r="E366" s="174" t="s">
        <v>1004</v>
      </c>
      <c r="F366" s="175" t="s">
        <v>1005</v>
      </c>
      <c r="G366" s="176" t="s">
        <v>246</v>
      </c>
      <c r="H366" s="177">
        <v>1</v>
      </c>
      <c r="I366" s="178"/>
      <c r="J366" s="179">
        <f t="shared" si="70"/>
        <v>0</v>
      </c>
      <c r="K366" s="180"/>
      <c r="L366" s="181"/>
      <c r="M366" s="182" t="s">
        <v>1</v>
      </c>
      <c r="N366" s="183" t="s">
        <v>39</v>
      </c>
      <c r="O366" s="55"/>
      <c r="P366" s="169">
        <f t="shared" si="71"/>
        <v>0</v>
      </c>
      <c r="Q366" s="169">
        <v>1.3500000000000001E-3</v>
      </c>
      <c r="R366" s="169">
        <f t="shared" si="72"/>
        <v>1.3500000000000001E-3</v>
      </c>
      <c r="S366" s="169">
        <v>0</v>
      </c>
      <c r="T366" s="170">
        <f t="shared" si="73"/>
        <v>0</v>
      </c>
      <c r="U366" s="29"/>
      <c r="V366" s="29"/>
      <c r="W366" s="29"/>
      <c r="X366" s="29"/>
      <c r="Y366" s="29"/>
      <c r="Z366" s="29"/>
      <c r="AA366" s="29"/>
      <c r="AB366" s="29"/>
      <c r="AC366" s="29"/>
      <c r="AD366" s="29"/>
      <c r="AE366" s="29"/>
      <c r="AR366" s="171" t="s">
        <v>692</v>
      </c>
      <c r="AT366" s="171" t="s">
        <v>207</v>
      </c>
      <c r="AU366" s="171" t="s">
        <v>84</v>
      </c>
      <c r="AY366" s="14" t="s">
        <v>163</v>
      </c>
      <c r="BE366" s="172">
        <f t="shared" si="74"/>
        <v>0</v>
      </c>
      <c r="BF366" s="172">
        <f t="shared" si="75"/>
        <v>0</v>
      </c>
      <c r="BG366" s="172">
        <f t="shared" si="76"/>
        <v>0</v>
      </c>
      <c r="BH366" s="172">
        <f t="shared" si="77"/>
        <v>0</v>
      </c>
      <c r="BI366" s="172">
        <f t="shared" si="78"/>
        <v>0</v>
      </c>
      <c r="BJ366" s="14" t="s">
        <v>82</v>
      </c>
      <c r="BK366" s="172">
        <f t="shared" si="79"/>
        <v>0</v>
      </c>
      <c r="BL366" s="14" t="s">
        <v>536</v>
      </c>
      <c r="BM366" s="171" t="s">
        <v>1006</v>
      </c>
    </row>
    <row r="367" spans="1:65" s="2" customFormat="1" ht="21.75" customHeight="1">
      <c r="A367" s="29"/>
      <c r="B367" s="158"/>
      <c r="C367" s="159" t="s">
        <v>1007</v>
      </c>
      <c r="D367" s="159" t="s">
        <v>166</v>
      </c>
      <c r="E367" s="160" t="s">
        <v>1008</v>
      </c>
      <c r="F367" s="161" t="s">
        <v>1009</v>
      </c>
      <c r="G367" s="162" t="s">
        <v>196</v>
      </c>
      <c r="H367" s="163">
        <v>2.911</v>
      </c>
      <c r="I367" s="164"/>
      <c r="J367" s="165">
        <f t="shared" si="70"/>
        <v>0</v>
      </c>
      <c r="K367" s="166"/>
      <c r="L367" s="30"/>
      <c r="M367" s="167" t="s">
        <v>1</v>
      </c>
      <c r="N367" s="168" t="s">
        <v>39</v>
      </c>
      <c r="O367" s="55"/>
      <c r="P367" s="169">
        <f t="shared" si="71"/>
        <v>0</v>
      </c>
      <c r="Q367" s="169">
        <v>0</v>
      </c>
      <c r="R367" s="169">
        <f t="shared" si="72"/>
        <v>0</v>
      </c>
      <c r="S367" s="169">
        <v>0</v>
      </c>
      <c r="T367" s="170">
        <f t="shared" si="73"/>
        <v>0</v>
      </c>
      <c r="U367" s="29"/>
      <c r="V367" s="29"/>
      <c r="W367" s="29"/>
      <c r="X367" s="29"/>
      <c r="Y367" s="29"/>
      <c r="Z367" s="29"/>
      <c r="AA367" s="29"/>
      <c r="AB367" s="29"/>
      <c r="AC367" s="29"/>
      <c r="AD367" s="29"/>
      <c r="AE367" s="29"/>
      <c r="AR367" s="171" t="s">
        <v>536</v>
      </c>
      <c r="AT367" s="171" t="s">
        <v>166</v>
      </c>
      <c r="AU367" s="171" t="s">
        <v>84</v>
      </c>
      <c r="AY367" s="14" t="s">
        <v>163</v>
      </c>
      <c r="BE367" s="172">
        <f t="shared" si="74"/>
        <v>0</v>
      </c>
      <c r="BF367" s="172">
        <f t="shared" si="75"/>
        <v>0</v>
      </c>
      <c r="BG367" s="172">
        <f t="shared" si="76"/>
        <v>0</v>
      </c>
      <c r="BH367" s="172">
        <f t="shared" si="77"/>
        <v>0</v>
      </c>
      <c r="BI367" s="172">
        <f t="shared" si="78"/>
        <v>0</v>
      </c>
      <c r="BJ367" s="14" t="s">
        <v>82</v>
      </c>
      <c r="BK367" s="172">
        <f t="shared" si="79"/>
        <v>0</v>
      </c>
      <c r="BL367" s="14" t="s">
        <v>536</v>
      </c>
      <c r="BM367" s="171" t="s">
        <v>1010</v>
      </c>
    </row>
    <row r="368" spans="1:65" s="12" customFormat="1" ht="22.9" customHeight="1">
      <c r="B368" s="145"/>
      <c r="D368" s="146" t="s">
        <v>73</v>
      </c>
      <c r="E368" s="156" t="s">
        <v>1011</v>
      </c>
      <c r="F368" s="156" t="s">
        <v>1012</v>
      </c>
      <c r="I368" s="148"/>
      <c r="J368" s="157">
        <f>BK368</f>
        <v>0</v>
      </c>
      <c r="L368" s="145"/>
      <c r="M368" s="150"/>
      <c r="N368" s="151"/>
      <c r="O368" s="151"/>
      <c r="P368" s="152">
        <f>SUM(P369:P380)</f>
        <v>0</v>
      </c>
      <c r="Q368" s="151"/>
      <c r="R368" s="152">
        <f>SUM(R369:R380)</f>
        <v>2.2500000000000004</v>
      </c>
      <c r="S368" s="151"/>
      <c r="T368" s="153">
        <f>SUM(T369:T380)</f>
        <v>0</v>
      </c>
      <c r="AR368" s="146" t="s">
        <v>84</v>
      </c>
      <c r="AT368" s="154" t="s">
        <v>73</v>
      </c>
      <c r="AU368" s="154" t="s">
        <v>82</v>
      </c>
      <c r="AY368" s="146" t="s">
        <v>163</v>
      </c>
      <c r="BK368" s="155">
        <f>SUM(BK369:BK380)</f>
        <v>0</v>
      </c>
    </row>
    <row r="369" spans="1:65" s="2" customFormat="1" ht="33" customHeight="1">
      <c r="A369" s="29"/>
      <c r="B369" s="158"/>
      <c r="C369" s="159" t="s">
        <v>1013</v>
      </c>
      <c r="D369" s="159" t="s">
        <v>166</v>
      </c>
      <c r="E369" s="160" t="s">
        <v>1014</v>
      </c>
      <c r="F369" s="161" t="s">
        <v>1015</v>
      </c>
      <c r="G369" s="162" t="s">
        <v>246</v>
      </c>
      <c r="H369" s="163">
        <v>2</v>
      </c>
      <c r="I369" s="164"/>
      <c r="J369" s="165">
        <f t="shared" ref="J369:J380" si="80">ROUND(I369*H369,2)</f>
        <v>0</v>
      </c>
      <c r="K369" s="166"/>
      <c r="L369" s="30"/>
      <c r="M369" s="167" t="s">
        <v>1</v>
      </c>
      <c r="N369" s="168" t="s">
        <v>39</v>
      </c>
      <c r="O369" s="55"/>
      <c r="P369" s="169">
        <f t="shared" ref="P369:P380" si="81">O369*H369</f>
        <v>0</v>
      </c>
      <c r="Q369" s="169">
        <v>0.15</v>
      </c>
      <c r="R369" s="169">
        <f t="shared" ref="R369:R380" si="82">Q369*H369</f>
        <v>0.3</v>
      </c>
      <c r="S369" s="169">
        <v>0</v>
      </c>
      <c r="T369" s="170">
        <f t="shared" ref="T369:T380" si="83">S369*H369</f>
        <v>0</v>
      </c>
      <c r="U369" s="29"/>
      <c r="V369" s="29"/>
      <c r="W369" s="29"/>
      <c r="X369" s="29"/>
      <c r="Y369" s="29"/>
      <c r="Z369" s="29"/>
      <c r="AA369" s="29"/>
      <c r="AB369" s="29"/>
      <c r="AC369" s="29"/>
      <c r="AD369" s="29"/>
      <c r="AE369" s="29"/>
      <c r="AR369" s="171" t="s">
        <v>536</v>
      </c>
      <c r="AT369" s="171" t="s">
        <v>166</v>
      </c>
      <c r="AU369" s="171" t="s">
        <v>84</v>
      </c>
      <c r="AY369" s="14" t="s">
        <v>163</v>
      </c>
      <c r="BE369" s="172">
        <f t="shared" ref="BE369:BE380" si="84">IF(N369="základní",J369,0)</f>
        <v>0</v>
      </c>
      <c r="BF369" s="172">
        <f t="shared" ref="BF369:BF380" si="85">IF(N369="snížená",J369,0)</f>
        <v>0</v>
      </c>
      <c r="BG369" s="172">
        <f t="shared" ref="BG369:BG380" si="86">IF(N369="zákl. přenesená",J369,0)</f>
        <v>0</v>
      </c>
      <c r="BH369" s="172">
        <f t="shared" ref="BH369:BH380" si="87">IF(N369="sníž. přenesená",J369,0)</f>
        <v>0</v>
      </c>
      <c r="BI369" s="172">
        <f t="shared" ref="BI369:BI380" si="88">IF(N369="nulová",J369,0)</f>
        <v>0</v>
      </c>
      <c r="BJ369" s="14" t="s">
        <v>82</v>
      </c>
      <c r="BK369" s="172">
        <f t="shared" ref="BK369:BK380" si="89">ROUND(I369*H369,2)</f>
        <v>0</v>
      </c>
      <c r="BL369" s="14" t="s">
        <v>536</v>
      </c>
      <c r="BM369" s="171" t="s">
        <v>1016</v>
      </c>
    </row>
    <row r="370" spans="1:65" s="2" customFormat="1" ht="21.75" customHeight="1">
      <c r="A370" s="29"/>
      <c r="B370" s="158"/>
      <c r="C370" s="159" t="s">
        <v>1017</v>
      </c>
      <c r="D370" s="159" t="s">
        <v>166</v>
      </c>
      <c r="E370" s="160" t="s">
        <v>1018</v>
      </c>
      <c r="F370" s="161" t="s">
        <v>1019</v>
      </c>
      <c r="G370" s="162" t="s">
        <v>246</v>
      </c>
      <c r="H370" s="163">
        <v>1</v>
      </c>
      <c r="I370" s="164"/>
      <c r="J370" s="165">
        <f t="shared" si="80"/>
        <v>0</v>
      </c>
      <c r="K370" s="166"/>
      <c r="L370" s="30"/>
      <c r="M370" s="167" t="s">
        <v>1</v>
      </c>
      <c r="N370" s="168" t="s">
        <v>39</v>
      </c>
      <c r="O370" s="55"/>
      <c r="P370" s="169">
        <f t="shared" si="81"/>
        <v>0</v>
      </c>
      <c r="Q370" s="169">
        <v>0.3</v>
      </c>
      <c r="R370" s="169">
        <f t="shared" si="82"/>
        <v>0.3</v>
      </c>
      <c r="S370" s="169">
        <v>0</v>
      </c>
      <c r="T370" s="170">
        <f t="shared" si="83"/>
        <v>0</v>
      </c>
      <c r="U370" s="29"/>
      <c r="V370" s="29"/>
      <c r="W370" s="29"/>
      <c r="X370" s="29"/>
      <c r="Y370" s="29"/>
      <c r="Z370" s="29"/>
      <c r="AA370" s="29"/>
      <c r="AB370" s="29"/>
      <c r="AC370" s="29"/>
      <c r="AD370" s="29"/>
      <c r="AE370" s="29"/>
      <c r="AR370" s="171" t="s">
        <v>536</v>
      </c>
      <c r="AT370" s="171" t="s">
        <v>166</v>
      </c>
      <c r="AU370" s="171" t="s">
        <v>84</v>
      </c>
      <c r="AY370" s="14" t="s">
        <v>163</v>
      </c>
      <c r="BE370" s="172">
        <f t="shared" si="84"/>
        <v>0</v>
      </c>
      <c r="BF370" s="172">
        <f t="shared" si="85"/>
        <v>0</v>
      </c>
      <c r="BG370" s="172">
        <f t="shared" si="86"/>
        <v>0</v>
      </c>
      <c r="BH370" s="172">
        <f t="shared" si="87"/>
        <v>0</v>
      </c>
      <c r="BI370" s="172">
        <f t="shared" si="88"/>
        <v>0</v>
      </c>
      <c r="BJ370" s="14" t="s">
        <v>82</v>
      </c>
      <c r="BK370" s="172">
        <f t="shared" si="89"/>
        <v>0</v>
      </c>
      <c r="BL370" s="14" t="s">
        <v>536</v>
      </c>
      <c r="BM370" s="171" t="s">
        <v>1020</v>
      </c>
    </row>
    <row r="371" spans="1:65" s="2" customFormat="1" ht="44.25" customHeight="1">
      <c r="A371" s="29"/>
      <c r="B371" s="158"/>
      <c r="C371" s="159" t="s">
        <v>1021</v>
      </c>
      <c r="D371" s="159" t="s">
        <v>166</v>
      </c>
      <c r="E371" s="160" t="s">
        <v>1022</v>
      </c>
      <c r="F371" s="161" t="s">
        <v>1023</v>
      </c>
      <c r="G371" s="162" t="s">
        <v>246</v>
      </c>
      <c r="H371" s="163">
        <v>1</v>
      </c>
      <c r="I371" s="164"/>
      <c r="J371" s="165">
        <f t="shared" si="80"/>
        <v>0</v>
      </c>
      <c r="K371" s="166"/>
      <c r="L371" s="30"/>
      <c r="M371" s="167" t="s">
        <v>1</v>
      </c>
      <c r="N371" s="168" t="s">
        <v>39</v>
      </c>
      <c r="O371" s="55"/>
      <c r="P371" s="169">
        <f t="shared" si="81"/>
        <v>0</v>
      </c>
      <c r="Q371" s="169">
        <v>0.25</v>
      </c>
      <c r="R371" s="169">
        <f t="shared" si="82"/>
        <v>0.25</v>
      </c>
      <c r="S371" s="169">
        <v>0</v>
      </c>
      <c r="T371" s="170">
        <f t="shared" si="83"/>
        <v>0</v>
      </c>
      <c r="U371" s="29"/>
      <c r="V371" s="29"/>
      <c r="W371" s="29"/>
      <c r="X371" s="29"/>
      <c r="Y371" s="29"/>
      <c r="Z371" s="29"/>
      <c r="AA371" s="29"/>
      <c r="AB371" s="29"/>
      <c r="AC371" s="29"/>
      <c r="AD371" s="29"/>
      <c r="AE371" s="29"/>
      <c r="AR371" s="171" t="s">
        <v>536</v>
      </c>
      <c r="AT371" s="171" t="s">
        <v>166</v>
      </c>
      <c r="AU371" s="171" t="s">
        <v>84</v>
      </c>
      <c r="AY371" s="14" t="s">
        <v>163</v>
      </c>
      <c r="BE371" s="172">
        <f t="shared" si="84"/>
        <v>0</v>
      </c>
      <c r="BF371" s="172">
        <f t="shared" si="85"/>
        <v>0</v>
      </c>
      <c r="BG371" s="172">
        <f t="shared" si="86"/>
        <v>0</v>
      </c>
      <c r="BH371" s="172">
        <f t="shared" si="87"/>
        <v>0</v>
      </c>
      <c r="BI371" s="172">
        <f t="shared" si="88"/>
        <v>0</v>
      </c>
      <c r="BJ371" s="14" t="s">
        <v>82</v>
      </c>
      <c r="BK371" s="172">
        <f t="shared" si="89"/>
        <v>0</v>
      </c>
      <c r="BL371" s="14" t="s">
        <v>536</v>
      </c>
      <c r="BM371" s="171" t="s">
        <v>1024</v>
      </c>
    </row>
    <row r="372" spans="1:65" s="2" customFormat="1" ht="33" customHeight="1">
      <c r="A372" s="29"/>
      <c r="B372" s="158"/>
      <c r="C372" s="159" t="s">
        <v>1025</v>
      </c>
      <c r="D372" s="159" t="s">
        <v>166</v>
      </c>
      <c r="E372" s="160" t="s">
        <v>1026</v>
      </c>
      <c r="F372" s="161" t="s">
        <v>1027</v>
      </c>
      <c r="G372" s="162" t="s">
        <v>246</v>
      </c>
      <c r="H372" s="163">
        <v>2</v>
      </c>
      <c r="I372" s="164"/>
      <c r="J372" s="165">
        <f t="shared" si="80"/>
        <v>0</v>
      </c>
      <c r="K372" s="166"/>
      <c r="L372" s="30"/>
      <c r="M372" s="167" t="s">
        <v>1</v>
      </c>
      <c r="N372" s="168" t="s">
        <v>39</v>
      </c>
      <c r="O372" s="55"/>
      <c r="P372" s="169">
        <f t="shared" si="81"/>
        <v>0</v>
      </c>
      <c r="Q372" s="169">
        <v>0.25</v>
      </c>
      <c r="R372" s="169">
        <f t="shared" si="82"/>
        <v>0.5</v>
      </c>
      <c r="S372" s="169">
        <v>0</v>
      </c>
      <c r="T372" s="170">
        <f t="shared" si="83"/>
        <v>0</v>
      </c>
      <c r="U372" s="29"/>
      <c r="V372" s="29"/>
      <c r="W372" s="29"/>
      <c r="X372" s="29"/>
      <c r="Y372" s="29"/>
      <c r="Z372" s="29"/>
      <c r="AA372" s="29"/>
      <c r="AB372" s="29"/>
      <c r="AC372" s="29"/>
      <c r="AD372" s="29"/>
      <c r="AE372" s="29"/>
      <c r="AR372" s="171" t="s">
        <v>536</v>
      </c>
      <c r="AT372" s="171" t="s">
        <v>166</v>
      </c>
      <c r="AU372" s="171" t="s">
        <v>84</v>
      </c>
      <c r="AY372" s="14" t="s">
        <v>163</v>
      </c>
      <c r="BE372" s="172">
        <f t="shared" si="84"/>
        <v>0</v>
      </c>
      <c r="BF372" s="172">
        <f t="shared" si="85"/>
        <v>0</v>
      </c>
      <c r="BG372" s="172">
        <f t="shared" si="86"/>
        <v>0</v>
      </c>
      <c r="BH372" s="172">
        <f t="shared" si="87"/>
        <v>0</v>
      </c>
      <c r="BI372" s="172">
        <f t="shared" si="88"/>
        <v>0</v>
      </c>
      <c r="BJ372" s="14" t="s">
        <v>82</v>
      </c>
      <c r="BK372" s="172">
        <f t="shared" si="89"/>
        <v>0</v>
      </c>
      <c r="BL372" s="14" t="s">
        <v>536</v>
      </c>
      <c r="BM372" s="171" t="s">
        <v>1028</v>
      </c>
    </row>
    <row r="373" spans="1:65" s="2" customFormat="1" ht="33" customHeight="1">
      <c r="A373" s="29"/>
      <c r="B373" s="158"/>
      <c r="C373" s="159" t="s">
        <v>1029</v>
      </c>
      <c r="D373" s="159" t="s">
        <v>166</v>
      </c>
      <c r="E373" s="160" t="s">
        <v>1030</v>
      </c>
      <c r="F373" s="161" t="s">
        <v>1031</v>
      </c>
      <c r="G373" s="162" t="s">
        <v>246</v>
      </c>
      <c r="H373" s="163">
        <v>1</v>
      </c>
      <c r="I373" s="164"/>
      <c r="J373" s="165">
        <f t="shared" si="80"/>
        <v>0</v>
      </c>
      <c r="K373" s="166"/>
      <c r="L373" s="30"/>
      <c r="M373" s="167" t="s">
        <v>1</v>
      </c>
      <c r="N373" s="168" t="s">
        <v>39</v>
      </c>
      <c r="O373" s="55"/>
      <c r="P373" s="169">
        <f t="shared" si="81"/>
        <v>0</v>
      </c>
      <c r="Q373" s="169">
        <v>0.25</v>
      </c>
      <c r="R373" s="169">
        <f t="shared" si="82"/>
        <v>0.25</v>
      </c>
      <c r="S373" s="169">
        <v>0</v>
      </c>
      <c r="T373" s="170">
        <f t="shared" si="83"/>
        <v>0</v>
      </c>
      <c r="U373" s="29"/>
      <c r="V373" s="29"/>
      <c r="W373" s="29"/>
      <c r="X373" s="29"/>
      <c r="Y373" s="29"/>
      <c r="Z373" s="29"/>
      <c r="AA373" s="29"/>
      <c r="AB373" s="29"/>
      <c r="AC373" s="29"/>
      <c r="AD373" s="29"/>
      <c r="AE373" s="29"/>
      <c r="AR373" s="171" t="s">
        <v>536</v>
      </c>
      <c r="AT373" s="171" t="s">
        <v>166</v>
      </c>
      <c r="AU373" s="171" t="s">
        <v>84</v>
      </c>
      <c r="AY373" s="14" t="s">
        <v>163</v>
      </c>
      <c r="BE373" s="172">
        <f t="shared" si="84"/>
        <v>0</v>
      </c>
      <c r="BF373" s="172">
        <f t="shared" si="85"/>
        <v>0</v>
      </c>
      <c r="BG373" s="172">
        <f t="shared" si="86"/>
        <v>0</v>
      </c>
      <c r="BH373" s="172">
        <f t="shared" si="87"/>
        <v>0</v>
      </c>
      <c r="BI373" s="172">
        <f t="shared" si="88"/>
        <v>0</v>
      </c>
      <c r="BJ373" s="14" t="s">
        <v>82</v>
      </c>
      <c r="BK373" s="172">
        <f t="shared" si="89"/>
        <v>0</v>
      </c>
      <c r="BL373" s="14" t="s">
        <v>536</v>
      </c>
      <c r="BM373" s="171" t="s">
        <v>1032</v>
      </c>
    </row>
    <row r="374" spans="1:65" s="2" customFormat="1" ht="44.25" customHeight="1">
      <c r="A374" s="29"/>
      <c r="B374" s="158"/>
      <c r="C374" s="159" t="s">
        <v>1033</v>
      </c>
      <c r="D374" s="159" t="s">
        <v>166</v>
      </c>
      <c r="E374" s="160" t="s">
        <v>1034</v>
      </c>
      <c r="F374" s="161" t="s">
        <v>1035</v>
      </c>
      <c r="G374" s="162" t="s">
        <v>246</v>
      </c>
      <c r="H374" s="163">
        <v>1</v>
      </c>
      <c r="I374" s="164"/>
      <c r="J374" s="165">
        <f t="shared" si="80"/>
        <v>0</v>
      </c>
      <c r="K374" s="166"/>
      <c r="L374" s="30"/>
      <c r="M374" s="167" t="s">
        <v>1</v>
      </c>
      <c r="N374" s="168" t="s">
        <v>39</v>
      </c>
      <c r="O374" s="55"/>
      <c r="P374" s="169">
        <f t="shared" si="81"/>
        <v>0</v>
      </c>
      <c r="Q374" s="169">
        <v>0.15</v>
      </c>
      <c r="R374" s="169">
        <f t="shared" si="82"/>
        <v>0.15</v>
      </c>
      <c r="S374" s="169">
        <v>0</v>
      </c>
      <c r="T374" s="170">
        <f t="shared" si="83"/>
        <v>0</v>
      </c>
      <c r="U374" s="29"/>
      <c r="V374" s="29"/>
      <c r="W374" s="29"/>
      <c r="X374" s="29"/>
      <c r="Y374" s="29"/>
      <c r="Z374" s="29"/>
      <c r="AA374" s="29"/>
      <c r="AB374" s="29"/>
      <c r="AC374" s="29"/>
      <c r="AD374" s="29"/>
      <c r="AE374" s="29"/>
      <c r="AR374" s="171" t="s">
        <v>536</v>
      </c>
      <c r="AT374" s="171" t="s">
        <v>166</v>
      </c>
      <c r="AU374" s="171" t="s">
        <v>84</v>
      </c>
      <c r="AY374" s="14" t="s">
        <v>163</v>
      </c>
      <c r="BE374" s="172">
        <f t="shared" si="84"/>
        <v>0</v>
      </c>
      <c r="BF374" s="172">
        <f t="shared" si="85"/>
        <v>0</v>
      </c>
      <c r="BG374" s="172">
        <f t="shared" si="86"/>
        <v>0</v>
      </c>
      <c r="BH374" s="172">
        <f t="shared" si="87"/>
        <v>0</v>
      </c>
      <c r="BI374" s="172">
        <f t="shared" si="88"/>
        <v>0</v>
      </c>
      <c r="BJ374" s="14" t="s">
        <v>82</v>
      </c>
      <c r="BK374" s="172">
        <f t="shared" si="89"/>
        <v>0</v>
      </c>
      <c r="BL374" s="14" t="s">
        <v>536</v>
      </c>
      <c r="BM374" s="171" t="s">
        <v>1036</v>
      </c>
    </row>
    <row r="375" spans="1:65" s="2" customFormat="1" ht="21.75" customHeight="1">
      <c r="A375" s="29"/>
      <c r="B375" s="158"/>
      <c r="C375" s="159" t="s">
        <v>1037</v>
      </c>
      <c r="D375" s="159" t="s">
        <v>166</v>
      </c>
      <c r="E375" s="160" t="s">
        <v>1038</v>
      </c>
      <c r="F375" s="161" t="s">
        <v>1039</v>
      </c>
      <c r="G375" s="162" t="s">
        <v>246</v>
      </c>
      <c r="H375" s="163">
        <v>1</v>
      </c>
      <c r="I375" s="164"/>
      <c r="J375" s="165">
        <f t="shared" si="80"/>
        <v>0</v>
      </c>
      <c r="K375" s="166"/>
      <c r="L375" s="30"/>
      <c r="M375" s="167" t="s">
        <v>1</v>
      </c>
      <c r="N375" s="168" t="s">
        <v>39</v>
      </c>
      <c r="O375" s="55"/>
      <c r="P375" s="169">
        <f t="shared" si="81"/>
        <v>0</v>
      </c>
      <c r="Q375" s="169">
        <v>0.05</v>
      </c>
      <c r="R375" s="169">
        <f t="shared" si="82"/>
        <v>0.05</v>
      </c>
      <c r="S375" s="169">
        <v>0</v>
      </c>
      <c r="T375" s="170">
        <f t="shared" si="83"/>
        <v>0</v>
      </c>
      <c r="U375" s="29"/>
      <c r="V375" s="29"/>
      <c r="W375" s="29"/>
      <c r="X375" s="29"/>
      <c r="Y375" s="29"/>
      <c r="Z375" s="29"/>
      <c r="AA375" s="29"/>
      <c r="AB375" s="29"/>
      <c r="AC375" s="29"/>
      <c r="AD375" s="29"/>
      <c r="AE375" s="29"/>
      <c r="AR375" s="171" t="s">
        <v>536</v>
      </c>
      <c r="AT375" s="171" t="s">
        <v>166</v>
      </c>
      <c r="AU375" s="171" t="s">
        <v>84</v>
      </c>
      <c r="AY375" s="14" t="s">
        <v>163</v>
      </c>
      <c r="BE375" s="172">
        <f t="shared" si="84"/>
        <v>0</v>
      </c>
      <c r="BF375" s="172">
        <f t="shared" si="85"/>
        <v>0</v>
      </c>
      <c r="BG375" s="172">
        <f t="shared" si="86"/>
        <v>0</v>
      </c>
      <c r="BH375" s="172">
        <f t="shared" si="87"/>
        <v>0</v>
      </c>
      <c r="BI375" s="172">
        <f t="shared" si="88"/>
        <v>0</v>
      </c>
      <c r="BJ375" s="14" t="s">
        <v>82</v>
      </c>
      <c r="BK375" s="172">
        <f t="shared" si="89"/>
        <v>0</v>
      </c>
      <c r="BL375" s="14" t="s">
        <v>536</v>
      </c>
      <c r="BM375" s="171" t="s">
        <v>1040</v>
      </c>
    </row>
    <row r="376" spans="1:65" s="2" customFormat="1" ht="33" customHeight="1">
      <c r="A376" s="29"/>
      <c r="B376" s="158"/>
      <c r="C376" s="159" t="s">
        <v>1041</v>
      </c>
      <c r="D376" s="159" t="s">
        <v>166</v>
      </c>
      <c r="E376" s="160" t="s">
        <v>1042</v>
      </c>
      <c r="F376" s="161" t="s">
        <v>1043</v>
      </c>
      <c r="G376" s="162" t="s">
        <v>246</v>
      </c>
      <c r="H376" s="163">
        <v>1</v>
      </c>
      <c r="I376" s="164"/>
      <c r="J376" s="165">
        <f t="shared" si="80"/>
        <v>0</v>
      </c>
      <c r="K376" s="166"/>
      <c r="L376" s="30"/>
      <c r="M376" s="167" t="s">
        <v>1</v>
      </c>
      <c r="N376" s="168" t="s">
        <v>39</v>
      </c>
      <c r="O376" s="55"/>
      <c r="P376" s="169">
        <f t="shared" si="81"/>
        <v>0</v>
      </c>
      <c r="Q376" s="169">
        <v>0.05</v>
      </c>
      <c r="R376" s="169">
        <f t="shared" si="82"/>
        <v>0.05</v>
      </c>
      <c r="S376" s="169">
        <v>0</v>
      </c>
      <c r="T376" s="170">
        <f t="shared" si="83"/>
        <v>0</v>
      </c>
      <c r="U376" s="29"/>
      <c r="V376" s="29"/>
      <c r="W376" s="29"/>
      <c r="X376" s="29"/>
      <c r="Y376" s="29"/>
      <c r="Z376" s="29"/>
      <c r="AA376" s="29"/>
      <c r="AB376" s="29"/>
      <c r="AC376" s="29"/>
      <c r="AD376" s="29"/>
      <c r="AE376" s="29"/>
      <c r="AR376" s="171" t="s">
        <v>536</v>
      </c>
      <c r="AT376" s="171" t="s">
        <v>166</v>
      </c>
      <c r="AU376" s="171" t="s">
        <v>84</v>
      </c>
      <c r="AY376" s="14" t="s">
        <v>163</v>
      </c>
      <c r="BE376" s="172">
        <f t="shared" si="84"/>
        <v>0</v>
      </c>
      <c r="BF376" s="172">
        <f t="shared" si="85"/>
        <v>0</v>
      </c>
      <c r="BG376" s="172">
        <f t="shared" si="86"/>
        <v>0</v>
      </c>
      <c r="BH376" s="172">
        <f t="shared" si="87"/>
        <v>0</v>
      </c>
      <c r="BI376" s="172">
        <f t="shared" si="88"/>
        <v>0</v>
      </c>
      <c r="BJ376" s="14" t="s">
        <v>82</v>
      </c>
      <c r="BK376" s="172">
        <f t="shared" si="89"/>
        <v>0</v>
      </c>
      <c r="BL376" s="14" t="s">
        <v>536</v>
      </c>
      <c r="BM376" s="171" t="s">
        <v>1044</v>
      </c>
    </row>
    <row r="377" spans="1:65" s="2" customFormat="1" ht="21.75" customHeight="1">
      <c r="A377" s="29"/>
      <c r="B377" s="158"/>
      <c r="C377" s="159" t="s">
        <v>1045</v>
      </c>
      <c r="D377" s="159" t="s">
        <v>166</v>
      </c>
      <c r="E377" s="160" t="s">
        <v>1046</v>
      </c>
      <c r="F377" s="161" t="s">
        <v>1047</v>
      </c>
      <c r="G377" s="162" t="s">
        <v>246</v>
      </c>
      <c r="H377" s="163">
        <v>5</v>
      </c>
      <c r="I377" s="164"/>
      <c r="J377" s="165">
        <f t="shared" si="80"/>
        <v>0</v>
      </c>
      <c r="K377" s="166"/>
      <c r="L377" s="30"/>
      <c r="M377" s="167" t="s">
        <v>1</v>
      </c>
      <c r="N377" s="168" t="s">
        <v>39</v>
      </c>
      <c r="O377" s="55"/>
      <c r="P377" s="169">
        <f t="shared" si="81"/>
        <v>0</v>
      </c>
      <c r="Q377" s="169">
        <v>0.02</v>
      </c>
      <c r="R377" s="169">
        <f t="shared" si="82"/>
        <v>0.1</v>
      </c>
      <c r="S377" s="169">
        <v>0</v>
      </c>
      <c r="T377" s="170">
        <f t="shared" si="83"/>
        <v>0</v>
      </c>
      <c r="U377" s="29"/>
      <c r="V377" s="29"/>
      <c r="W377" s="29"/>
      <c r="X377" s="29"/>
      <c r="Y377" s="29"/>
      <c r="Z377" s="29"/>
      <c r="AA377" s="29"/>
      <c r="AB377" s="29"/>
      <c r="AC377" s="29"/>
      <c r="AD377" s="29"/>
      <c r="AE377" s="29"/>
      <c r="AR377" s="171" t="s">
        <v>536</v>
      </c>
      <c r="AT377" s="171" t="s">
        <v>166</v>
      </c>
      <c r="AU377" s="171" t="s">
        <v>84</v>
      </c>
      <c r="AY377" s="14" t="s">
        <v>163</v>
      </c>
      <c r="BE377" s="172">
        <f t="shared" si="84"/>
        <v>0</v>
      </c>
      <c r="BF377" s="172">
        <f t="shared" si="85"/>
        <v>0</v>
      </c>
      <c r="BG377" s="172">
        <f t="shared" si="86"/>
        <v>0</v>
      </c>
      <c r="BH377" s="172">
        <f t="shared" si="87"/>
        <v>0</v>
      </c>
      <c r="BI377" s="172">
        <f t="shared" si="88"/>
        <v>0</v>
      </c>
      <c r="BJ377" s="14" t="s">
        <v>82</v>
      </c>
      <c r="BK377" s="172">
        <f t="shared" si="89"/>
        <v>0</v>
      </c>
      <c r="BL377" s="14" t="s">
        <v>536</v>
      </c>
      <c r="BM377" s="171" t="s">
        <v>1048</v>
      </c>
    </row>
    <row r="378" spans="1:65" s="2" customFormat="1" ht="33" customHeight="1">
      <c r="A378" s="29"/>
      <c r="B378" s="158"/>
      <c r="C378" s="159" t="s">
        <v>1049</v>
      </c>
      <c r="D378" s="159" t="s">
        <v>166</v>
      </c>
      <c r="E378" s="160" t="s">
        <v>1050</v>
      </c>
      <c r="F378" s="161" t="s">
        <v>1051</v>
      </c>
      <c r="G378" s="162" t="s">
        <v>246</v>
      </c>
      <c r="H378" s="163">
        <v>2</v>
      </c>
      <c r="I378" s="164"/>
      <c r="J378" s="165">
        <f t="shared" si="80"/>
        <v>0</v>
      </c>
      <c r="K378" s="166"/>
      <c r="L378" s="30"/>
      <c r="M378" s="167" t="s">
        <v>1</v>
      </c>
      <c r="N378" s="168" t="s">
        <v>39</v>
      </c>
      <c r="O378" s="55"/>
      <c r="P378" s="169">
        <f t="shared" si="81"/>
        <v>0</v>
      </c>
      <c r="Q378" s="169">
        <v>0.05</v>
      </c>
      <c r="R378" s="169">
        <f t="shared" si="82"/>
        <v>0.1</v>
      </c>
      <c r="S378" s="169">
        <v>0</v>
      </c>
      <c r="T378" s="170">
        <f t="shared" si="83"/>
        <v>0</v>
      </c>
      <c r="U378" s="29"/>
      <c r="V378" s="29"/>
      <c r="W378" s="29"/>
      <c r="X378" s="29"/>
      <c r="Y378" s="29"/>
      <c r="Z378" s="29"/>
      <c r="AA378" s="29"/>
      <c r="AB378" s="29"/>
      <c r="AC378" s="29"/>
      <c r="AD378" s="29"/>
      <c r="AE378" s="29"/>
      <c r="AR378" s="171" t="s">
        <v>536</v>
      </c>
      <c r="AT378" s="171" t="s">
        <v>166</v>
      </c>
      <c r="AU378" s="171" t="s">
        <v>84</v>
      </c>
      <c r="AY378" s="14" t="s">
        <v>163</v>
      </c>
      <c r="BE378" s="172">
        <f t="shared" si="84"/>
        <v>0</v>
      </c>
      <c r="BF378" s="172">
        <f t="shared" si="85"/>
        <v>0</v>
      </c>
      <c r="BG378" s="172">
        <f t="shared" si="86"/>
        <v>0</v>
      </c>
      <c r="BH378" s="172">
        <f t="shared" si="87"/>
        <v>0</v>
      </c>
      <c r="BI378" s="172">
        <f t="shared" si="88"/>
        <v>0</v>
      </c>
      <c r="BJ378" s="14" t="s">
        <v>82</v>
      </c>
      <c r="BK378" s="172">
        <f t="shared" si="89"/>
        <v>0</v>
      </c>
      <c r="BL378" s="14" t="s">
        <v>536</v>
      </c>
      <c r="BM378" s="171" t="s">
        <v>1052</v>
      </c>
    </row>
    <row r="379" spans="1:65" s="2" customFormat="1" ht="33" customHeight="1">
      <c r="A379" s="29"/>
      <c r="B379" s="158"/>
      <c r="C379" s="159" t="s">
        <v>1053</v>
      </c>
      <c r="D379" s="159" t="s">
        <v>166</v>
      </c>
      <c r="E379" s="160" t="s">
        <v>1054</v>
      </c>
      <c r="F379" s="161" t="s">
        <v>1055</v>
      </c>
      <c r="G379" s="162" t="s">
        <v>246</v>
      </c>
      <c r="H379" s="163">
        <v>2</v>
      </c>
      <c r="I379" s="164"/>
      <c r="J379" s="165">
        <f t="shared" si="80"/>
        <v>0</v>
      </c>
      <c r="K379" s="166"/>
      <c r="L379" s="30"/>
      <c r="M379" s="167" t="s">
        <v>1</v>
      </c>
      <c r="N379" s="168" t="s">
        <v>39</v>
      </c>
      <c r="O379" s="55"/>
      <c r="P379" s="169">
        <f t="shared" si="81"/>
        <v>0</v>
      </c>
      <c r="Q379" s="169">
        <v>0.1</v>
      </c>
      <c r="R379" s="169">
        <f t="shared" si="82"/>
        <v>0.2</v>
      </c>
      <c r="S379" s="169">
        <v>0</v>
      </c>
      <c r="T379" s="170">
        <f t="shared" si="83"/>
        <v>0</v>
      </c>
      <c r="U379" s="29"/>
      <c r="V379" s="29"/>
      <c r="W379" s="29"/>
      <c r="X379" s="29"/>
      <c r="Y379" s="29"/>
      <c r="Z379" s="29"/>
      <c r="AA379" s="29"/>
      <c r="AB379" s="29"/>
      <c r="AC379" s="29"/>
      <c r="AD379" s="29"/>
      <c r="AE379" s="29"/>
      <c r="AR379" s="171" t="s">
        <v>536</v>
      </c>
      <c r="AT379" s="171" t="s">
        <v>166</v>
      </c>
      <c r="AU379" s="171" t="s">
        <v>84</v>
      </c>
      <c r="AY379" s="14" t="s">
        <v>163</v>
      </c>
      <c r="BE379" s="172">
        <f t="shared" si="84"/>
        <v>0</v>
      </c>
      <c r="BF379" s="172">
        <f t="shared" si="85"/>
        <v>0</v>
      </c>
      <c r="BG379" s="172">
        <f t="shared" si="86"/>
        <v>0</v>
      </c>
      <c r="BH379" s="172">
        <f t="shared" si="87"/>
        <v>0</v>
      </c>
      <c r="BI379" s="172">
        <f t="shared" si="88"/>
        <v>0</v>
      </c>
      <c r="BJ379" s="14" t="s">
        <v>82</v>
      </c>
      <c r="BK379" s="172">
        <f t="shared" si="89"/>
        <v>0</v>
      </c>
      <c r="BL379" s="14" t="s">
        <v>536</v>
      </c>
      <c r="BM379" s="171" t="s">
        <v>1056</v>
      </c>
    </row>
    <row r="380" spans="1:65" s="2" customFormat="1" ht="21.75" customHeight="1">
      <c r="A380" s="29"/>
      <c r="B380" s="158"/>
      <c r="C380" s="159" t="s">
        <v>1057</v>
      </c>
      <c r="D380" s="159" t="s">
        <v>166</v>
      </c>
      <c r="E380" s="160" t="s">
        <v>1058</v>
      </c>
      <c r="F380" s="161" t="s">
        <v>1059</v>
      </c>
      <c r="G380" s="162" t="s">
        <v>196</v>
      </c>
      <c r="H380" s="163">
        <v>2.25</v>
      </c>
      <c r="I380" s="164"/>
      <c r="J380" s="165">
        <f t="shared" si="80"/>
        <v>0</v>
      </c>
      <c r="K380" s="166"/>
      <c r="L380" s="30"/>
      <c r="M380" s="167" t="s">
        <v>1</v>
      </c>
      <c r="N380" s="168" t="s">
        <v>39</v>
      </c>
      <c r="O380" s="55"/>
      <c r="P380" s="169">
        <f t="shared" si="81"/>
        <v>0</v>
      </c>
      <c r="Q380" s="169">
        <v>0</v>
      </c>
      <c r="R380" s="169">
        <f t="shared" si="82"/>
        <v>0</v>
      </c>
      <c r="S380" s="169">
        <v>0</v>
      </c>
      <c r="T380" s="170">
        <f t="shared" si="83"/>
        <v>0</v>
      </c>
      <c r="U380" s="29"/>
      <c r="V380" s="29"/>
      <c r="W380" s="29"/>
      <c r="X380" s="29"/>
      <c r="Y380" s="29"/>
      <c r="Z380" s="29"/>
      <c r="AA380" s="29"/>
      <c r="AB380" s="29"/>
      <c r="AC380" s="29"/>
      <c r="AD380" s="29"/>
      <c r="AE380" s="29"/>
      <c r="AR380" s="171" t="s">
        <v>536</v>
      </c>
      <c r="AT380" s="171" t="s">
        <v>166</v>
      </c>
      <c r="AU380" s="171" t="s">
        <v>84</v>
      </c>
      <c r="AY380" s="14" t="s">
        <v>163</v>
      </c>
      <c r="BE380" s="172">
        <f t="shared" si="84"/>
        <v>0</v>
      </c>
      <c r="BF380" s="172">
        <f t="shared" si="85"/>
        <v>0</v>
      </c>
      <c r="BG380" s="172">
        <f t="shared" si="86"/>
        <v>0</v>
      </c>
      <c r="BH380" s="172">
        <f t="shared" si="87"/>
        <v>0</v>
      </c>
      <c r="BI380" s="172">
        <f t="shared" si="88"/>
        <v>0</v>
      </c>
      <c r="BJ380" s="14" t="s">
        <v>82</v>
      </c>
      <c r="BK380" s="172">
        <f t="shared" si="89"/>
        <v>0</v>
      </c>
      <c r="BL380" s="14" t="s">
        <v>536</v>
      </c>
      <c r="BM380" s="171" t="s">
        <v>1060</v>
      </c>
    </row>
    <row r="381" spans="1:65" s="12" customFormat="1" ht="22.9" customHeight="1">
      <c r="B381" s="145"/>
      <c r="D381" s="146" t="s">
        <v>73</v>
      </c>
      <c r="E381" s="156" t="s">
        <v>1061</v>
      </c>
      <c r="F381" s="156" t="s">
        <v>1062</v>
      </c>
      <c r="I381" s="148"/>
      <c r="J381" s="157">
        <f>BK381</f>
        <v>0</v>
      </c>
      <c r="L381" s="145"/>
      <c r="M381" s="150"/>
      <c r="N381" s="151"/>
      <c r="O381" s="151"/>
      <c r="P381" s="152">
        <f>SUM(P382:P394)</f>
        <v>0</v>
      </c>
      <c r="Q381" s="151"/>
      <c r="R381" s="152">
        <f>SUM(R382:R394)</f>
        <v>9.2101164400000002</v>
      </c>
      <c r="S381" s="151"/>
      <c r="T381" s="153">
        <f>SUM(T382:T394)</f>
        <v>40.142000499999995</v>
      </c>
      <c r="AR381" s="146" t="s">
        <v>84</v>
      </c>
      <c r="AT381" s="154" t="s">
        <v>73</v>
      </c>
      <c r="AU381" s="154" t="s">
        <v>82</v>
      </c>
      <c r="AY381" s="146" t="s">
        <v>163</v>
      </c>
      <c r="BK381" s="155">
        <f>SUM(BK382:BK394)</f>
        <v>0</v>
      </c>
    </row>
    <row r="382" spans="1:65" s="2" customFormat="1" ht="21.75" customHeight="1">
      <c r="A382" s="29"/>
      <c r="B382" s="158"/>
      <c r="C382" s="159" t="s">
        <v>1063</v>
      </c>
      <c r="D382" s="159" t="s">
        <v>166</v>
      </c>
      <c r="E382" s="160" t="s">
        <v>1064</v>
      </c>
      <c r="F382" s="161" t="s">
        <v>1065</v>
      </c>
      <c r="G382" s="162" t="s">
        <v>287</v>
      </c>
      <c r="H382" s="163">
        <v>245.23</v>
      </c>
      <c r="I382" s="164"/>
      <c r="J382" s="165">
        <f t="shared" ref="J382:J394" si="90">ROUND(I382*H382,2)</f>
        <v>0</v>
      </c>
      <c r="K382" s="166"/>
      <c r="L382" s="30"/>
      <c r="M382" s="167" t="s">
        <v>1</v>
      </c>
      <c r="N382" s="168" t="s">
        <v>39</v>
      </c>
      <c r="O382" s="55"/>
      <c r="P382" s="169">
        <f t="shared" ref="P382:P394" si="91">O382*H382</f>
        <v>0</v>
      </c>
      <c r="Q382" s="169">
        <v>4.28E-4</v>
      </c>
      <c r="R382" s="169">
        <f t="shared" ref="R382:R394" si="92">Q382*H382</f>
        <v>0.10495844</v>
      </c>
      <c r="S382" s="169">
        <v>0</v>
      </c>
      <c r="T382" s="170">
        <f t="shared" ref="T382:T394" si="93">S382*H382</f>
        <v>0</v>
      </c>
      <c r="U382" s="29"/>
      <c r="V382" s="29"/>
      <c r="W382" s="29"/>
      <c r="X382" s="29"/>
      <c r="Y382" s="29"/>
      <c r="Z382" s="29"/>
      <c r="AA382" s="29"/>
      <c r="AB382" s="29"/>
      <c r="AC382" s="29"/>
      <c r="AD382" s="29"/>
      <c r="AE382" s="29"/>
      <c r="AR382" s="171" t="s">
        <v>536</v>
      </c>
      <c r="AT382" s="171" t="s">
        <v>166</v>
      </c>
      <c r="AU382" s="171" t="s">
        <v>84</v>
      </c>
      <c r="AY382" s="14" t="s">
        <v>163</v>
      </c>
      <c r="BE382" s="172">
        <f t="shared" ref="BE382:BE394" si="94">IF(N382="základní",J382,0)</f>
        <v>0</v>
      </c>
      <c r="BF382" s="172">
        <f t="shared" ref="BF382:BF394" si="95">IF(N382="snížená",J382,0)</f>
        <v>0</v>
      </c>
      <c r="BG382" s="172">
        <f t="shared" ref="BG382:BG394" si="96">IF(N382="zákl. přenesená",J382,0)</f>
        <v>0</v>
      </c>
      <c r="BH382" s="172">
        <f t="shared" ref="BH382:BH394" si="97">IF(N382="sníž. přenesená",J382,0)</f>
        <v>0</v>
      </c>
      <c r="BI382" s="172">
        <f t="shared" ref="BI382:BI394" si="98">IF(N382="nulová",J382,0)</f>
        <v>0</v>
      </c>
      <c r="BJ382" s="14" t="s">
        <v>82</v>
      </c>
      <c r="BK382" s="172">
        <f t="shared" ref="BK382:BK394" si="99">ROUND(I382*H382,2)</f>
        <v>0</v>
      </c>
      <c r="BL382" s="14" t="s">
        <v>536</v>
      </c>
      <c r="BM382" s="171" t="s">
        <v>1066</v>
      </c>
    </row>
    <row r="383" spans="1:65" s="2" customFormat="1" ht="16.5" customHeight="1">
      <c r="A383" s="29"/>
      <c r="B383" s="158"/>
      <c r="C383" s="173" t="s">
        <v>1067</v>
      </c>
      <c r="D383" s="173" t="s">
        <v>207</v>
      </c>
      <c r="E383" s="174" t="s">
        <v>1068</v>
      </c>
      <c r="F383" s="175" t="s">
        <v>1069</v>
      </c>
      <c r="G383" s="176" t="s">
        <v>246</v>
      </c>
      <c r="H383" s="177">
        <v>809.25900000000001</v>
      </c>
      <c r="I383" s="178"/>
      <c r="J383" s="179">
        <f t="shared" si="90"/>
        <v>0</v>
      </c>
      <c r="K383" s="180"/>
      <c r="L383" s="181"/>
      <c r="M383" s="182" t="s">
        <v>1</v>
      </c>
      <c r="N383" s="183" t="s">
        <v>39</v>
      </c>
      <c r="O383" s="55"/>
      <c r="P383" s="169">
        <f t="shared" si="91"/>
        <v>0</v>
      </c>
      <c r="Q383" s="169">
        <v>1.1999999999999999E-3</v>
      </c>
      <c r="R383" s="169">
        <f t="shared" si="92"/>
        <v>0.97111079999999994</v>
      </c>
      <c r="S383" s="169">
        <v>0</v>
      </c>
      <c r="T383" s="170">
        <f t="shared" si="93"/>
        <v>0</v>
      </c>
      <c r="U383" s="29"/>
      <c r="V383" s="29"/>
      <c r="W383" s="29"/>
      <c r="X383" s="29"/>
      <c r="Y383" s="29"/>
      <c r="Z383" s="29"/>
      <c r="AA383" s="29"/>
      <c r="AB383" s="29"/>
      <c r="AC383" s="29"/>
      <c r="AD383" s="29"/>
      <c r="AE383" s="29"/>
      <c r="AR383" s="171" t="s">
        <v>692</v>
      </c>
      <c r="AT383" s="171" t="s">
        <v>207</v>
      </c>
      <c r="AU383" s="171" t="s">
        <v>84</v>
      </c>
      <c r="AY383" s="14" t="s">
        <v>163</v>
      </c>
      <c r="BE383" s="172">
        <f t="shared" si="94"/>
        <v>0</v>
      </c>
      <c r="BF383" s="172">
        <f t="shared" si="95"/>
        <v>0</v>
      </c>
      <c r="BG383" s="172">
        <f t="shared" si="96"/>
        <v>0</v>
      </c>
      <c r="BH383" s="172">
        <f t="shared" si="97"/>
        <v>0</v>
      </c>
      <c r="BI383" s="172">
        <f t="shared" si="98"/>
        <v>0</v>
      </c>
      <c r="BJ383" s="14" t="s">
        <v>82</v>
      </c>
      <c r="BK383" s="172">
        <f t="shared" si="99"/>
        <v>0</v>
      </c>
      <c r="BL383" s="14" t="s">
        <v>536</v>
      </c>
      <c r="BM383" s="171" t="s">
        <v>1070</v>
      </c>
    </row>
    <row r="384" spans="1:65" s="2" customFormat="1" ht="21.75" customHeight="1">
      <c r="A384" s="29"/>
      <c r="B384" s="158"/>
      <c r="C384" s="159" t="s">
        <v>170</v>
      </c>
      <c r="D384" s="159" t="s">
        <v>166</v>
      </c>
      <c r="E384" s="160" t="s">
        <v>1071</v>
      </c>
      <c r="F384" s="161" t="s">
        <v>1072</v>
      </c>
      <c r="G384" s="162" t="s">
        <v>169</v>
      </c>
      <c r="H384" s="163">
        <v>482.65</v>
      </c>
      <c r="I384" s="164"/>
      <c r="J384" s="165">
        <f t="shared" si="90"/>
        <v>0</v>
      </c>
      <c r="K384" s="166"/>
      <c r="L384" s="30"/>
      <c r="M384" s="167" t="s">
        <v>1</v>
      </c>
      <c r="N384" s="168" t="s">
        <v>39</v>
      </c>
      <c r="O384" s="55"/>
      <c r="P384" s="169">
        <f t="shared" si="91"/>
        <v>0</v>
      </c>
      <c r="Q384" s="169">
        <v>0</v>
      </c>
      <c r="R384" s="169">
        <f t="shared" si="92"/>
        <v>0</v>
      </c>
      <c r="S384" s="169">
        <v>8.3169999999999994E-2</v>
      </c>
      <c r="T384" s="170">
        <f t="shared" si="93"/>
        <v>40.142000499999995</v>
      </c>
      <c r="U384" s="29"/>
      <c r="V384" s="29"/>
      <c r="W384" s="29"/>
      <c r="X384" s="29"/>
      <c r="Y384" s="29"/>
      <c r="Z384" s="29"/>
      <c r="AA384" s="29"/>
      <c r="AB384" s="29"/>
      <c r="AC384" s="29"/>
      <c r="AD384" s="29"/>
      <c r="AE384" s="29"/>
      <c r="AR384" s="171" t="s">
        <v>536</v>
      </c>
      <c r="AT384" s="171" t="s">
        <v>166</v>
      </c>
      <c r="AU384" s="171" t="s">
        <v>84</v>
      </c>
      <c r="AY384" s="14" t="s">
        <v>163</v>
      </c>
      <c r="BE384" s="172">
        <f t="shared" si="94"/>
        <v>0</v>
      </c>
      <c r="BF384" s="172">
        <f t="shared" si="95"/>
        <v>0</v>
      </c>
      <c r="BG384" s="172">
        <f t="shared" si="96"/>
        <v>0</v>
      </c>
      <c r="BH384" s="172">
        <f t="shared" si="97"/>
        <v>0</v>
      </c>
      <c r="BI384" s="172">
        <f t="shared" si="98"/>
        <v>0</v>
      </c>
      <c r="BJ384" s="14" t="s">
        <v>82</v>
      </c>
      <c r="BK384" s="172">
        <f t="shared" si="99"/>
        <v>0</v>
      </c>
      <c r="BL384" s="14" t="s">
        <v>536</v>
      </c>
      <c r="BM384" s="171" t="s">
        <v>1073</v>
      </c>
    </row>
    <row r="385" spans="1:65" s="2" customFormat="1" ht="21.75" customHeight="1">
      <c r="A385" s="29"/>
      <c r="B385" s="158"/>
      <c r="C385" s="159" t="s">
        <v>1074</v>
      </c>
      <c r="D385" s="159" t="s">
        <v>166</v>
      </c>
      <c r="E385" s="160" t="s">
        <v>1075</v>
      </c>
      <c r="F385" s="161" t="s">
        <v>1076</v>
      </c>
      <c r="G385" s="162" t="s">
        <v>169</v>
      </c>
      <c r="H385" s="163">
        <v>204.428</v>
      </c>
      <c r="I385" s="164"/>
      <c r="J385" s="165">
        <f t="shared" si="90"/>
        <v>0</v>
      </c>
      <c r="K385" s="166"/>
      <c r="L385" s="30"/>
      <c r="M385" s="167" t="s">
        <v>1</v>
      </c>
      <c r="N385" s="168" t="s">
        <v>39</v>
      </c>
      <c r="O385" s="55"/>
      <c r="P385" s="169">
        <f t="shared" si="91"/>
        <v>0</v>
      </c>
      <c r="Q385" s="169">
        <v>6.3499999999999997E-3</v>
      </c>
      <c r="R385" s="169">
        <f t="shared" si="92"/>
        <v>1.2981178</v>
      </c>
      <c r="S385" s="169">
        <v>0</v>
      </c>
      <c r="T385" s="170">
        <f t="shared" si="93"/>
        <v>0</v>
      </c>
      <c r="U385" s="29"/>
      <c r="V385" s="29"/>
      <c r="W385" s="29"/>
      <c r="X385" s="29"/>
      <c r="Y385" s="29"/>
      <c r="Z385" s="29"/>
      <c r="AA385" s="29"/>
      <c r="AB385" s="29"/>
      <c r="AC385" s="29"/>
      <c r="AD385" s="29"/>
      <c r="AE385" s="29"/>
      <c r="AR385" s="171" t="s">
        <v>536</v>
      </c>
      <c r="AT385" s="171" t="s">
        <v>166</v>
      </c>
      <c r="AU385" s="171" t="s">
        <v>84</v>
      </c>
      <c r="AY385" s="14" t="s">
        <v>163</v>
      </c>
      <c r="BE385" s="172">
        <f t="shared" si="94"/>
        <v>0</v>
      </c>
      <c r="BF385" s="172">
        <f t="shared" si="95"/>
        <v>0</v>
      </c>
      <c r="BG385" s="172">
        <f t="shared" si="96"/>
        <v>0</v>
      </c>
      <c r="BH385" s="172">
        <f t="shared" si="97"/>
        <v>0</v>
      </c>
      <c r="BI385" s="172">
        <f t="shared" si="98"/>
        <v>0</v>
      </c>
      <c r="BJ385" s="14" t="s">
        <v>82</v>
      </c>
      <c r="BK385" s="172">
        <f t="shared" si="99"/>
        <v>0</v>
      </c>
      <c r="BL385" s="14" t="s">
        <v>536</v>
      </c>
      <c r="BM385" s="171" t="s">
        <v>1077</v>
      </c>
    </row>
    <row r="386" spans="1:65" s="2" customFormat="1" ht="21.75" customHeight="1">
      <c r="A386" s="29"/>
      <c r="B386" s="158"/>
      <c r="C386" s="173" t="s">
        <v>1078</v>
      </c>
      <c r="D386" s="173" t="s">
        <v>207</v>
      </c>
      <c r="E386" s="174" t="s">
        <v>1079</v>
      </c>
      <c r="F386" s="175" t="s">
        <v>1080</v>
      </c>
      <c r="G386" s="176" t="s">
        <v>169</v>
      </c>
      <c r="H386" s="177">
        <v>224.87100000000001</v>
      </c>
      <c r="I386" s="178"/>
      <c r="J386" s="179">
        <f t="shared" si="90"/>
        <v>0</v>
      </c>
      <c r="K386" s="180"/>
      <c r="L386" s="181"/>
      <c r="M386" s="182" t="s">
        <v>1</v>
      </c>
      <c r="N386" s="183" t="s">
        <v>39</v>
      </c>
      <c r="O386" s="55"/>
      <c r="P386" s="169">
        <f t="shared" si="91"/>
        <v>0</v>
      </c>
      <c r="Q386" s="169">
        <v>1.6E-2</v>
      </c>
      <c r="R386" s="169">
        <f t="shared" si="92"/>
        <v>3.5979360000000002</v>
      </c>
      <c r="S386" s="169">
        <v>0</v>
      </c>
      <c r="T386" s="170">
        <f t="shared" si="93"/>
        <v>0</v>
      </c>
      <c r="U386" s="29"/>
      <c r="V386" s="29"/>
      <c r="W386" s="29"/>
      <c r="X386" s="29"/>
      <c r="Y386" s="29"/>
      <c r="Z386" s="29"/>
      <c r="AA386" s="29"/>
      <c r="AB386" s="29"/>
      <c r="AC386" s="29"/>
      <c r="AD386" s="29"/>
      <c r="AE386" s="29"/>
      <c r="AR386" s="171" t="s">
        <v>692</v>
      </c>
      <c r="AT386" s="171" t="s">
        <v>207</v>
      </c>
      <c r="AU386" s="171" t="s">
        <v>84</v>
      </c>
      <c r="AY386" s="14" t="s">
        <v>163</v>
      </c>
      <c r="BE386" s="172">
        <f t="shared" si="94"/>
        <v>0</v>
      </c>
      <c r="BF386" s="172">
        <f t="shared" si="95"/>
        <v>0</v>
      </c>
      <c r="BG386" s="172">
        <f t="shared" si="96"/>
        <v>0</v>
      </c>
      <c r="BH386" s="172">
        <f t="shared" si="97"/>
        <v>0</v>
      </c>
      <c r="BI386" s="172">
        <f t="shared" si="98"/>
        <v>0</v>
      </c>
      <c r="BJ386" s="14" t="s">
        <v>82</v>
      </c>
      <c r="BK386" s="172">
        <f t="shared" si="99"/>
        <v>0</v>
      </c>
      <c r="BL386" s="14" t="s">
        <v>536</v>
      </c>
      <c r="BM386" s="171" t="s">
        <v>1081</v>
      </c>
    </row>
    <row r="387" spans="1:65" s="2" customFormat="1" ht="21.75" customHeight="1">
      <c r="A387" s="29"/>
      <c r="B387" s="158"/>
      <c r="C387" s="159" t="s">
        <v>1082</v>
      </c>
      <c r="D387" s="159" t="s">
        <v>166</v>
      </c>
      <c r="E387" s="160" t="s">
        <v>1083</v>
      </c>
      <c r="F387" s="161" t="s">
        <v>1084</v>
      </c>
      <c r="G387" s="162" t="s">
        <v>169</v>
      </c>
      <c r="H387" s="163">
        <v>60.228999999999999</v>
      </c>
      <c r="I387" s="164"/>
      <c r="J387" s="165">
        <f t="shared" si="90"/>
        <v>0</v>
      </c>
      <c r="K387" s="166"/>
      <c r="L387" s="30"/>
      <c r="M387" s="167" t="s">
        <v>1</v>
      </c>
      <c r="N387" s="168" t="s">
        <v>39</v>
      </c>
      <c r="O387" s="55"/>
      <c r="P387" s="169">
        <f t="shared" si="91"/>
        <v>0</v>
      </c>
      <c r="Q387" s="169">
        <v>5.4000000000000003E-3</v>
      </c>
      <c r="R387" s="169">
        <f t="shared" si="92"/>
        <v>0.32523659999999999</v>
      </c>
      <c r="S387" s="169">
        <v>0</v>
      </c>
      <c r="T387" s="170">
        <f t="shared" si="93"/>
        <v>0</v>
      </c>
      <c r="U387" s="29"/>
      <c r="V387" s="29"/>
      <c r="W387" s="29"/>
      <c r="X387" s="29"/>
      <c r="Y387" s="29"/>
      <c r="Z387" s="29"/>
      <c r="AA387" s="29"/>
      <c r="AB387" s="29"/>
      <c r="AC387" s="29"/>
      <c r="AD387" s="29"/>
      <c r="AE387" s="29"/>
      <c r="AR387" s="171" t="s">
        <v>536</v>
      </c>
      <c r="AT387" s="171" t="s">
        <v>166</v>
      </c>
      <c r="AU387" s="171" t="s">
        <v>84</v>
      </c>
      <c r="AY387" s="14" t="s">
        <v>163</v>
      </c>
      <c r="BE387" s="172">
        <f t="shared" si="94"/>
        <v>0</v>
      </c>
      <c r="BF387" s="172">
        <f t="shared" si="95"/>
        <v>0</v>
      </c>
      <c r="BG387" s="172">
        <f t="shared" si="96"/>
        <v>0</v>
      </c>
      <c r="BH387" s="172">
        <f t="shared" si="97"/>
        <v>0</v>
      </c>
      <c r="BI387" s="172">
        <f t="shared" si="98"/>
        <v>0</v>
      </c>
      <c r="BJ387" s="14" t="s">
        <v>82</v>
      </c>
      <c r="BK387" s="172">
        <f t="shared" si="99"/>
        <v>0</v>
      </c>
      <c r="BL387" s="14" t="s">
        <v>536</v>
      </c>
      <c r="BM387" s="171" t="s">
        <v>1085</v>
      </c>
    </row>
    <row r="388" spans="1:65" s="2" customFormat="1" ht="21.75" customHeight="1">
      <c r="A388" s="29"/>
      <c r="B388" s="158"/>
      <c r="C388" s="173" t="s">
        <v>1086</v>
      </c>
      <c r="D388" s="173" t="s">
        <v>207</v>
      </c>
      <c r="E388" s="174" t="s">
        <v>1087</v>
      </c>
      <c r="F388" s="175" t="s">
        <v>1088</v>
      </c>
      <c r="G388" s="176" t="s">
        <v>169</v>
      </c>
      <c r="H388" s="177">
        <v>66.251999999999995</v>
      </c>
      <c r="I388" s="178"/>
      <c r="J388" s="179">
        <f t="shared" si="90"/>
        <v>0</v>
      </c>
      <c r="K388" s="180"/>
      <c r="L388" s="181"/>
      <c r="M388" s="182" t="s">
        <v>1</v>
      </c>
      <c r="N388" s="183" t="s">
        <v>39</v>
      </c>
      <c r="O388" s="55"/>
      <c r="P388" s="169">
        <f t="shared" si="91"/>
        <v>0</v>
      </c>
      <c r="Q388" s="169">
        <v>1.6E-2</v>
      </c>
      <c r="R388" s="169">
        <f t="shared" si="92"/>
        <v>1.0600319999999999</v>
      </c>
      <c r="S388" s="169">
        <v>0</v>
      </c>
      <c r="T388" s="170">
        <f t="shared" si="93"/>
        <v>0</v>
      </c>
      <c r="U388" s="29"/>
      <c r="V388" s="29"/>
      <c r="W388" s="29"/>
      <c r="X388" s="29"/>
      <c r="Y388" s="29"/>
      <c r="Z388" s="29"/>
      <c r="AA388" s="29"/>
      <c r="AB388" s="29"/>
      <c r="AC388" s="29"/>
      <c r="AD388" s="29"/>
      <c r="AE388" s="29"/>
      <c r="AR388" s="171" t="s">
        <v>692</v>
      </c>
      <c r="AT388" s="171" t="s">
        <v>207</v>
      </c>
      <c r="AU388" s="171" t="s">
        <v>84</v>
      </c>
      <c r="AY388" s="14" t="s">
        <v>163</v>
      </c>
      <c r="BE388" s="172">
        <f t="shared" si="94"/>
        <v>0</v>
      </c>
      <c r="BF388" s="172">
        <f t="shared" si="95"/>
        <v>0</v>
      </c>
      <c r="BG388" s="172">
        <f t="shared" si="96"/>
        <v>0</v>
      </c>
      <c r="BH388" s="172">
        <f t="shared" si="97"/>
        <v>0</v>
      </c>
      <c r="BI388" s="172">
        <f t="shared" si="98"/>
        <v>0</v>
      </c>
      <c r="BJ388" s="14" t="s">
        <v>82</v>
      </c>
      <c r="BK388" s="172">
        <f t="shared" si="99"/>
        <v>0</v>
      </c>
      <c r="BL388" s="14" t="s">
        <v>536</v>
      </c>
      <c r="BM388" s="171" t="s">
        <v>1089</v>
      </c>
    </row>
    <row r="389" spans="1:65" s="2" customFormat="1" ht="21.75" customHeight="1">
      <c r="A389" s="29"/>
      <c r="B389" s="158"/>
      <c r="C389" s="159" t="s">
        <v>1090</v>
      </c>
      <c r="D389" s="159" t="s">
        <v>166</v>
      </c>
      <c r="E389" s="160" t="s">
        <v>1091</v>
      </c>
      <c r="F389" s="161" t="s">
        <v>1092</v>
      </c>
      <c r="G389" s="162" t="s">
        <v>169</v>
      </c>
      <c r="H389" s="163">
        <v>46.1</v>
      </c>
      <c r="I389" s="164"/>
      <c r="J389" s="165">
        <f t="shared" si="90"/>
        <v>0</v>
      </c>
      <c r="K389" s="166"/>
      <c r="L389" s="30"/>
      <c r="M389" s="167" t="s">
        <v>1</v>
      </c>
      <c r="N389" s="168" t="s">
        <v>39</v>
      </c>
      <c r="O389" s="55"/>
      <c r="P389" s="169">
        <f t="shared" si="91"/>
        <v>0</v>
      </c>
      <c r="Q389" s="169">
        <v>0</v>
      </c>
      <c r="R389" s="169">
        <f t="shared" si="92"/>
        <v>0</v>
      </c>
      <c r="S389" s="169">
        <v>0</v>
      </c>
      <c r="T389" s="170">
        <f t="shared" si="93"/>
        <v>0</v>
      </c>
      <c r="U389" s="29"/>
      <c r="V389" s="29"/>
      <c r="W389" s="29"/>
      <c r="X389" s="29"/>
      <c r="Y389" s="29"/>
      <c r="Z389" s="29"/>
      <c r="AA389" s="29"/>
      <c r="AB389" s="29"/>
      <c r="AC389" s="29"/>
      <c r="AD389" s="29"/>
      <c r="AE389" s="29"/>
      <c r="AR389" s="171" t="s">
        <v>536</v>
      </c>
      <c r="AT389" s="171" t="s">
        <v>166</v>
      </c>
      <c r="AU389" s="171" t="s">
        <v>84</v>
      </c>
      <c r="AY389" s="14" t="s">
        <v>163</v>
      </c>
      <c r="BE389" s="172">
        <f t="shared" si="94"/>
        <v>0</v>
      </c>
      <c r="BF389" s="172">
        <f t="shared" si="95"/>
        <v>0</v>
      </c>
      <c r="BG389" s="172">
        <f t="shared" si="96"/>
        <v>0</v>
      </c>
      <c r="BH389" s="172">
        <f t="shared" si="97"/>
        <v>0</v>
      </c>
      <c r="BI389" s="172">
        <f t="shared" si="98"/>
        <v>0</v>
      </c>
      <c r="BJ389" s="14" t="s">
        <v>82</v>
      </c>
      <c r="BK389" s="172">
        <f t="shared" si="99"/>
        <v>0</v>
      </c>
      <c r="BL389" s="14" t="s">
        <v>536</v>
      </c>
      <c r="BM389" s="171" t="s">
        <v>1093</v>
      </c>
    </row>
    <row r="390" spans="1:65" s="2" customFormat="1" ht="16.5" customHeight="1">
      <c r="A390" s="29"/>
      <c r="B390" s="158"/>
      <c r="C390" s="159" t="s">
        <v>1094</v>
      </c>
      <c r="D390" s="159" t="s">
        <v>166</v>
      </c>
      <c r="E390" s="160" t="s">
        <v>1095</v>
      </c>
      <c r="F390" s="161" t="s">
        <v>1096</v>
      </c>
      <c r="G390" s="162" t="s">
        <v>169</v>
      </c>
      <c r="H390" s="163">
        <v>234.21</v>
      </c>
      <c r="I390" s="164"/>
      <c r="J390" s="165">
        <f t="shared" si="90"/>
        <v>0</v>
      </c>
      <c r="K390" s="166"/>
      <c r="L390" s="30"/>
      <c r="M390" s="167" t="s">
        <v>1</v>
      </c>
      <c r="N390" s="168" t="s">
        <v>39</v>
      </c>
      <c r="O390" s="55"/>
      <c r="P390" s="169">
        <f t="shared" si="91"/>
        <v>0</v>
      </c>
      <c r="Q390" s="169">
        <v>2.9999999999999997E-4</v>
      </c>
      <c r="R390" s="169">
        <f t="shared" si="92"/>
        <v>7.0262999999999992E-2</v>
      </c>
      <c r="S390" s="169">
        <v>0</v>
      </c>
      <c r="T390" s="170">
        <f t="shared" si="93"/>
        <v>0</v>
      </c>
      <c r="U390" s="29"/>
      <c r="V390" s="29"/>
      <c r="W390" s="29"/>
      <c r="X390" s="29"/>
      <c r="Y390" s="29"/>
      <c r="Z390" s="29"/>
      <c r="AA390" s="29"/>
      <c r="AB390" s="29"/>
      <c r="AC390" s="29"/>
      <c r="AD390" s="29"/>
      <c r="AE390" s="29"/>
      <c r="AR390" s="171" t="s">
        <v>536</v>
      </c>
      <c r="AT390" s="171" t="s">
        <v>166</v>
      </c>
      <c r="AU390" s="171" t="s">
        <v>84</v>
      </c>
      <c r="AY390" s="14" t="s">
        <v>163</v>
      </c>
      <c r="BE390" s="172">
        <f t="shared" si="94"/>
        <v>0</v>
      </c>
      <c r="BF390" s="172">
        <f t="shared" si="95"/>
        <v>0</v>
      </c>
      <c r="BG390" s="172">
        <f t="shared" si="96"/>
        <v>0</v>
      </c>
      <c r="BH390" s="172">
        <f t="shared" si="97"/>
        <v>0</v>
      </c>
      <c r="BI390" s="172">
        <f t="shared" si="98"/>
        <v>0</v>
      </c>
      <c r="BJ390" s="14" t="s">
        <v>82</v>
      </c>
      <c r="BK390" s="172">
        <f t="shared" si="99"/>
        <v>0</v>
      </c>
      <c r="BL390" s="14" t="s">
        <v>536</v>
      </c>
      <c r="BM390" s="171" t="s">
        <v>1097</v>
      </c>
    </row>
    <row r="391" spans="1:65" s="2" customFormat="1" ht="21.75" customHeight="1">
      <c r="A391" s="29"/>
      <c r="B391" s="158"/>
      <c r="C391" s="159" t="s">
        <v>1098</v>
      </c>
      <c r="D391" s="159" t="s">
        <v>166</v>
      </c>
      <c r="E391" s="160" t="s">
        <v>1099</v>
      </c>
      <c r="F391" s="161" t="s">
        <v>1100</v>
      </c>
      <c r="G391" s="162" t="s">
        <v>287</v>
      </c>
      <c r="H391" s="163">
        <v>65</v>
      </c>
      <c r="I391" s="164"/>
      <c r="J391" s="165">
        <f t="shared" si="90"/>
        <v>0</v>
      </c>
      <c r="K391" s="166"/>
      <c r="L391" s="30"/>
      <c r="M391" s="167" t="s">
        <v>1</v>
      </c>
      <c r="N391" s="168" t="s">
        <v>39</v>
      </c>
      <c r="O391" s="55"/>
      <c r="P391" s="169">
        <f t="shared" si="91"/>
        <v>0</v>
      </c>
      <c r="Q391" s="169">
        <v>0</v>
      </c>
      <c r="R391" s="169">
        <f t="shared" si="92"/>
        <v>0</v>
      </c>
      <c r="S391" s="169">
        <v>0</v>
      </c>
      <c r="T391" s="170">
        <f t="shared" si="93"/>
        <v>0</v>
      </c>
      <c r="U391" s="29"/>
      <c r="V391" s="29"/>
      <c r="W391" s="29"/>
      <c r="X391" s="29"/>
      <c r="Y391" s="29"/>
      <c r="Z391" s="29"/>
      <c r="AA391" s="29"/>
      <c r="AB391" s="29"/>
      <c r="AC391" s="29"/>
      <c r="AD391" s="29"/>
      <c r="AE391" s="29"/>
      <c r="AR391" s="171" t="s">
        <v>536</v>
      </c>
      <c r="AT391" s="171" t="s">
        <v>166</v>
      </c>
      <c r="AU391" s="171" t="s">
        <v>84</v>
      </c>
      <c r="AY391" s="14" t="s">
        <v>163</v>
      </c>
      <c r="BE391" s="172">
        <f t="shared" si="94"/>
        <v>0</v>
      </c>
      <c r="BF391" s="172">
        <f t="shared" si="95"/>
        <v>0</v>
      </c>
      <c r="BG391" s="172">
        <f t="shared" si="96"/>
        <v>0</v>
      </c>
      <c r="BH391" s="172">
        <f t="shared" si="97"/>
        <v>0</v>
      </c>
      <c r="BI391" s="172">
        <f t="shared" si="98"/>
        <v>0</v>
      </c>
      <c r="BJ391" s="14" t="s">
        <v>82</v>
      </c>
      <c r="BK391" s="172">
        <f t="shared" si="99"/>
        <v>0</v>
      </c>
      <c r="BL391" s="14" t="s">
        <v>536</v>
      </c>
      <c r="BM391" s="171" t="s">
        <v>1101</v>
      </c>
    </row>
    <row r="392" spans="1:65" s="2" customFormat="1" ht="16.5" customHeight="1">
      <c r="A392" s="29"/>
      <c r="B392" s="158"/>
      <c r="C392" s="173" t="s">
        <v>1102</v>
      </c>
      <c r="D392" s="173" t="s">
        <v>207</v>
      </c>
      <c r="E392" s="174" t="s">
        <v>1103</v>
      </c>
      <c r="F392" s="175" t="s">
        <v>1104</v>
      </c>
      <c r="G392" s="176" t="s">
        <v>287</v>
      </c>
      <c r="H392" s="177">
        <v>71.5</v>
      </c>
      <c r="I392" s="178"/>
      <c r="J392" s="179">
        <f t="shared" si="90"/>
        <v>0</v>
      </c>
      <c r="K392" s="180"/>
      <c r="L392" s="181"/>
      <c r="M392" s="182" t="s">
        <v>1</v>
      </c>
      <c r="N392" s="183" t="s">
        <v>39</v>
      </c>
      <c r="O392" s="55"/>
      <c r="P392" s="169">
        <f t="shared" si="91"/>
        <v>0</v>
      </c>
      <c r="Q392" s="169">
        <v>1E-4</v>
      </c>
      <c r="R392" s="169">
        <f t="shared" si="92"/>
        <v>7.1500000000000001E-3</v>
      </c>
      <c r="S392" s="169">
        <v>0</v>
      </c>
      <c r="T392" s="170">
        <f t="shared" si="93"/>
        <v>0</v>
      </c>
      <c r="U392" s="29"/>
      <c r="V392" s="29"/>
      <c r="W392" s="29"/>
      <c r="X392" s="29"/>
      <c r="Y392" s="29"/>
      <c r="Z392" s="29"/>
      <c r="AA392" s="29"/>
      <c r="AB392" s="29"/>
      <c r="AC392" s="29"/>
      <c r="AD392" s="29"/>
      <c r="AE392" s="29"/>
      <c r="AR392" s="171" t="s">
        <v>692</v>
      </c>
      <c r="AT392" s="171" t="s">
        <v>207</v>
      </c>
      <c r="AU392" s="171" t="s">
        <v>84</v>
      </c>
      <c r="AY392" s="14" t="s">
        <v>163</v>
      </c>
      <c r="BE392" s="172">
        <f t="shared" si="94"/>
        <v>0</v>
      </c>
      <c r="BF392" s="172">
        <f t="shared" si="95"/>
        <v>0</v>
      </c>
      <c r="BG392" s="172">
        <f t="shared" si="96"/>
        <v>0</v>
      </c>
      <c r="BH392" s="172">
        <f t="shared" si="97"/>
        <v>0</v>
      </c>
      <c r="BI392" s="172">
        <f t="shared" si="98"/>
        <v>0</v>
      </c>
      <c r="BJ392" s="14" t="s">
        <v>82</v>
      </c>
      <c r="BK392" s="172">
        <f t="shared" si="99"/>
        <v>0</v>
      </c>
      <c r="BL392" s="14" t="s">
        <v>536</v>
      </c>
      <c r="BM392" s="171" t="s">
        <v>1105</v>
      </c>
    </row>
    <row r="393" spans="1:65" s="2" customFormat="1" ht="16.5" customHeight="1">
      <c r="A393" s="29"/>
      <c r="B393" s="158"/>
      <c r="C393" s="159" t="s">
        <v>1106</v>
      </c>
      <c r="D393" s="159" t="s">
        <v>166</v>
      </c>
      <c r="E393" s="160" t="s">
        <v>1107</v>
      </c>
      <c r="F393" s="161" t="s">
        <v>1108</v>
      </c>
      <c r="G393" s="162" t="s">
        <v>169</v>
      </c>
      <c r="H393" s="163">
        <v>234.21</v>
      </c>
      <c r="I393" s="164"/>
      <c r="J393" s="165">
        <f t="shared" si="90"/>
        <v>0</v>
      </c>
      <c r="K393" s="166"/>
      <c r="L393" s="30"/>
      <c r="M393" s="167" t="s">
        <v>1</v>
      </c>
      <c r="N393" s="168" t="s">
        <v>39</v>
      </c>
      <c r="O393" s="55"/>
      <c r="P393" s="169">
        <f t="shared" si="91"/>
        <v>0</v>
      </c>
      <c r="Q393" s="169">
        <v>7.5799999999999999E-3</v>
      </c>
      <c r="R393" s="169">
        <f t="shared" si="92"/>
        <v>1.7753118000000001</v>
      </c>
      <c r="S393" s="169">
        <v>0</v>
      </c>
      <c r="T393" s="170">
        <f t="shared" si="93"/>
        <v>0</v>
      </c>
      <c r="U393" s="29"/>
      <c r="V393" s="29"/>
      <c r="W393" s="29"/>
      <c r="X393" s="29"/>
      <c r="Y393" s="29"/>
      <c r="Z393" s="29"/>
      <c r="AA393" s="29"/>
      <c r="AB393" s="29"/>
      <c r="AC393" s="29"/>
      <c r="AD393" s="29"/>
      <c r="AE393" s="29"/>
      <c r="AR393" s="171" t="s">
        <v>536</v>
      </c>
      <c r="AT393" s="171" t="s">
        <v>166</v>
      </c>
      <c r="AU393" s="171" t="s">
        <v>84</v>
      </c>
      <c r="AY393" s="14" t="s">
        <v>163</v>
      </c>
      <c r="BE393" s="172">
        <f t="shared" si="94"/>
        <v>0</v>
      </c>
      <c r="BF393" s="172">
        <f t="shared" si="95"/>
        <v>0</v>
      </c>
      <c r="BG393" s="172">
        <f t="shared" si="96"/>
        <v>0</v>
      </c>
      <c r="BH393" s="172">
        <f t="shared" si="97"/>
        <v>0</v>
      </c>
      <c r="BI393" s="172">
        <f t="shared" si="98"/>
        <v>0</v>
      </c>
      <c r="BJ393" s="14" t="s">
        <v>82</v>
      </c>
      <c r="BK393" s="172">
        <f t="shared" si="99"/>
        <v>0</v>
      </c>
      <c r="BL393" s="14" t="s">
        <v>536</v>
      </c>
      <c r="BM393" s="171" t="s">
        <v>1109</v>
      </c>
    </row>
    <row r="394" spans="1:65" s="2" customFormat="1" ht="21.75" customHeight="1">
      <c r="A394" s="29"/>
      <c r="B394" s="158"/>
      <c r="C394" s="159" t="s">
        <v>1110</v>
      </c>
      <c r="D394" s="159" t="s">
        <v>166</v>
      </c>
      <c r="E394" s="160" t="s">
        <v>1111</v>
      </c>
      <c r="F394" s="161" t="s">
        <v>1112</v>
      </c>
      <c r="G394" s="162" t="s">
        <v>196</v>
      </c>
      <c r="H394" s="163">
        <v>9.2100000000000009</v>
      </c>
      <c r="I394" s="164"/>
      <c r="J394" s="165">
        <f t="shared" si="90"/>
        <v>0</v>
      </c>
      <c r="K394" s="166"/>
      <c r="L394" s="30"/>
      <c r="M394" s="167" t="s">
        <v>1</v>
      </c>
      <c r="N394" s="168" t="s">
        <v>39</v>
      </c>
      <c r="O394" s="55"/>
      <c r="P394" s="169">
        <f t="shared" si="91"/>
        <v>0</v>
      </c>
      <c r="Q394" s="169">
        <v>0</v>
      </c>
      <c r="R394" s="169">
        <f t="shared" si="92"/>
        <v>0</v>
      </c>
      <c r="S394" s="169">
        <v>0</v>
      </c>
      <c r="T394" s="170">
        <f t="shared" si="93"/>
        <v>0</v>
      </c>
      <c r="U394" s="29"/>
      <c r="V394" s="29"/>
      <c r="W394" s="29"/>
      <c r="X394" s="29"/>
      <c r="Y394" s="29"/>
      <c r="Z394" s="29"/>
      <c r="AA394" s="29"/>
      <c r="AB394" s="29"/>
      <c r="AC394" s="29"/>
      <c r="AD394" s="29"/>
      <c r="AE394" s="29"/>
      <c r="AR394" s="171" t="s">
        <v>536</v>
      </c>
      <c r="AT394" s="171" t="s">
        <v>166</v>
      </c>
      <c r="AU394" s="171" t="s">
        <v>84</v>
      </c>
      <c r="AY394" s="14" t="s">
        <v>163</v>
      </c>
      <c r="BE394" s="172">
        <f t="shared" si="94"/>
        <v>0</v>
      </c>
      <c r="BF394" s="172">
        <f t="shared" si="95"/>
        <v>0</v>
      </c>
      <c r="BG394" s="172">
        <f t="shared" si="96"/>
        <v>0</v>
      </c>
      <c r="BH394" s="172">
        <f t="shared" si="97"/>
        <v>0</v>
      </c>
      <c r="BI394" s="172">
        <f t="shared" si="98"/>
        <v>0</v>
      </c>
      <c r="BJ394" s="14" t="s">
        <v>82</v>
      </c>
      <c r="BK394" s="172">
        <f t="shared" si="99"/>
        <v>0</v>
      </c>
      <c r="BL394" s="14" t="s">
        <v>536</v>
      </c>
      <c r="BM394" s="171" t="s">
        <v>1113</v>
      </c>
    </row>
    <row r="395" spans="1:65" s="12" customFormat="1" ht="22.9" customHeight="1">
      <c r="B395" s="145"/>
      <c r="D395" s="146" t="s">
        <v>73</v>
      </c>
      <c r="E395" s="156" t="s">
        <v>1114</v>
      </c>
      <c r="F395" s="156" t="s">
        <v>1115</v>
      </c>
      <c r="I395" s="148"/>
      <c r="J395" s="157">
        <f>BK395</f>
        <v>0</v>
      </c>
      <c r="L395" s="145"/>
      <c r="M395" s="150"/>
      <c r="N395" s="151"/>
      <c r="O395" s="151"/>
      <c r="P395" s="152">
        <f>SUM(P396:P415)</f>
        <v>0</v>
      </c>
      <c r="Q395" s="151"/>
      <c r="R395" s="152">
        <f>SUM(R396:R415)</f>
        <v>6.1609623753544005</v>
      </c>
      <c r="S395" s="151"/>
      <c r="T395" s="153">
        <f>SUM(T396:T415)</f>
        <v>0.35977500000000001</v>
      </c>
      <c r="AR395" s="146" t="s">
        <v>84</v>
      </c>
      <c r="AT395" s="154" t="s">
        <v>73</v>
      </c>
      <c r="AU395" s="154" t="s">
        <v>82</v>
      </c>
      <c r="AY395" s="146" t="s">
        <v>163</v>
      </c>
      <c r="BK395" s="155">
        <f>SUM(BK396:BK415)</f>
        <v>0</v>
      </c>
    </row>
    <row r="396" spans="1:65" s="2" customFormat="1" ht="21.75" customHeight="1">
      <c r="A396" s="29"/>
      <c r="B396" s="158"/>
      <c r="C396" s="159" t="s">
        <v>1116</v>
      </c>
      <c r="D396" s="159" t="s">
        <v>166</v>
      </c>
      <c r="E396" s="160" t="s">
        <v>1117</v>
      </c>
      <c r="F396" s="161" t="s">
        <v>1118</v>
      </c>
      <c r="G396" s="162" t="s">
        <v>169</v>
      </c>
      <c r="H396" s="163">
        <v>333.1</v>
      </c>
      <c r="I396" s="164"/>
      <c r="J396" s="165">
        <f t="shared" ref="J396:J415" si="100">ROUND(I396*H396,2)</f>
        <v>0</v>
      </c>
      <c r="K396" s="166"/>
      <c r="L396" s="30"/>
      <c r="M396" s="167" t="s">
        <v>1</v>
      </c>
      <c r="N396" s="168" t="s">
        <v>39</v>
      </c>
      <c r="O396" s="55"/>
      <c r="P396" s="169">
        <f t="shared" ref="P396:P415" si="101">O396*H396</f>
        <v>0</v>
      </c>
      <c r="Q396" s="169">
        <v>4.4799999999999999E-7</v>
      </c>
      <c r="R396" s="169">
        <f t="shared" ref="R396:R415" si="102">Q396*H396</f>
        <v>1.492288E-4</v>
      </c>
      <c r="S396" s="169">
        <v>0</v>
      </c>
      <c r="T396" s="170">
        <f t="shared" ref="T396:T415" si="103">S396*H396</f>
        <v>0</v>
      </c>
      <c r="U396" s="29"/>
      <c r="V396" s="29"/>
      <c r="W396" s="29"/>
      <c r="X396" s="29"/>
      <c r="Y396" s="29"/>
      <c r="Z396" s="29"/>
      <c r="AA396" s="29"/>
      <c r="AB396" s="29"/>
      <c r="AC396" s="29"/>
      <c r="AD396" s="29"/>
      <c r="AE396" s="29"/>
      <c r="AR396" s="171" t="s">
        <v>536</v>
      </c>
      <c r="AT396" s="171" t="s">
        <v>166</v>
      </c>
      <c r="AU396" s="171" t="s">
        <v>84</v>
      </c>
      <c r="AY396" s="14" t="s">
        <v>163</v>
      </c>
      <c r="BE396" s="172">
        <f t="shared" ref="BE396:BE415" si="104">IF(N396="základní",J396,0)</f>
        <v>0</v>
      </c>
      <c r="BF396" s="172">
        <f t="shared" ref="BF396:BF415" si="105">IF(N396="snížená",J396,0)</f>
        <v>0</v>
      </c>
      <c r="BG396" s="172">
        <f t="shared" ref="BG396:BG415" si="106">IF(N396="zákl. přenesená",J396,0)</f>
        <v>0</v>
      </c>
      <c r="BH396" s="172">
        <f t="shared" ref="BH396:BH415" si="107">IF(N396="sníž. přenesená",J396,0)</f>
        <v>0</v>
      </c>
      <c r="BI396" s="172">
        <f t="shared" ref="BI396:BI415" si="108">IF(N396="nulová",J396,0)</f>
        <v>0</v>
      </c>
      <c r="BJ396" s="14" t="s">
        <v>82</v>
      </c>
      <c r="BK396" s="172">
        <f t="shared" ref="BK396:BK415" si="109">ROUND(I396*H396,2)</f>
        <v>0</v>
      </c>
      <c r="BL396" s="14" t="s">
        <v>536</v>
      </c>
      <c r="BM396" s="171" t="s">
        <v>1119</v>
      </c>
    </row>
    <row r="397" spans="1:65" s="2" customFormat="1" ht="16.5" customHeight="1">
      <c r="A397" s="29"/>
      <c r="B397" s="158"/>
      <c r="C397" s="159" t="s">
        <v>1120</v>
      </c>
      <c r="D397" s="159" t="s">
        <v>166</v>
      </c>
      <c r="E397" s="160" t="s">
        <v>1121</v>
      </c>
      <c r="F397" s="161" t="s">
        <v>1122</v>
      </c>
      <c r="G397" s="162" t="s">
        <v>169</v>
      </c>
      <c r="H397" s="163">
        <v>333.1</v>
      </c>
      <c r="I397" s="164"/>
      <c r="J397" s="165">
        <f t="shared" si="100"/>
        <v>0</v>
      </c>
      <c r="K397" s="166"/>
      <c r="L397" s="30"/>
      <c r="M397" s="167" t="s">
        <v>1</v>
      </c>
      <c r="N397" s="168" t="s">
        <v>39</v>
      </c>
      <c r="O397" s="55"/>
      <c r="P397" s="169">
        <f t="shared" si="101"/>
        <v>0</v>
      </c>
      <c r="Q397" s="169">
        <v>0</v>
      </c>
      <c r="R397" s="169">
        <f t="shared" si="102"/>
        <v>0</v>
      </c>
      <c r="S397" s="169">
        <v>0</v>
      </c>
      <c r="T397" s="170">
        <f t="shared" si="103"/>
        <v>0</v>
      </c>
      <c r="U397" s="29"/>
      <c r="V397" s="29"/>
      <c r="W397" s="29"/>
      <c r="X397" s="29"/>
      <c r="Y397" s="29"/>
      <c r="Z397" s="29"/>
      <c r="AA397" s="29"/>
      <c r="AB397" s="29"/>
      <c r="AC397" s="29"/>
      <c r="AD397" s="29"/>
      <c r="AE397" s="29"/>
      <c r="AR397" s="171" t="s">
        <v>536</v>
      </c>
      <c r="AT397" s="171" t="s">
        <v>166</v>
      </c>
      <c r="AU397" s="171" t="s">
        <v>84</v>
      </c>
      <c r="AY397" s="14" t="s">
        <v>163</v>
      </c>
      <c r="BE397" s="172">
        <f t="shared" si="104"/>
        <v>0</v>
      </c>
      <c r="BF397" s="172">
        <f t="shared" si="105"/>
        <v>0</v>
      </c>
      <c r="BG397" s="172">
        <f t="shared" si="106"/>
        <v>0</v>
      </c>
      <c r="BH397" s="172">
        <f t="shared" si="107"/>
        <v>0</v>
      </c>
      <c r="BI397" s="172">
        <f t="shared" si="108"/>
        <v>0</v>
      </c>
      <c r="BJ397" s="14" t="s">
        <v>82</v>
      </c>
      <c r="BK397" s="172">
        <f t="shared" si="109"/>
        <v>0</v>
      </c>
      <c r="BL397" s="14" t="s">
        <v>536</v>
      </c>
      <c r="BM397" s="171" t="s">
        <v>1123</v>
      </c>
    </row>
    <row r="398" spans="1:65" s="2" customFormat="1" ht="21.75" customHeight="1">
      <c r="A398" s="29"/>
      <c r="B398" s="158"/>
      <c r="C398" s="159" t="s">
        <v>1124</v>
      </c>
      <c r="D398" s="159" t="s">
        <v>166</v>
      </c>
      <c r="E398" s="160" t="s">
        <v>1125</v>
      </c>
      <c r="F398" s="161" t="s">
        <v>1126</v>
      </c>
      <c r="G398" s="162" t="s">
        <v>169</v>
      </c>
      <c r="H398" s="163">
        <v>333.1</v>
      </c>
      <c r="I398" s="164"/>
      <c r="J398" s="165">
        <f t="shared" si="100"/>
        <v>0</v>
      </c>
      <c r="K398" s="166"/>
      <c r="L398" s="30"/>
      <c r="M398" s="167" t="s">
        <v>1</v>
      </c>
      <c r="N398" s="168" t="s">
        <v>39</v>
      </c>
      <c r="O398" s="55"/>
      <c r="P398" s="169">
        <f t="shared" si="101"/>
        <v>0</v>
      </c>
      <c r="Q398" s="169">
        <v>6.7000000000000002E-5</v>
      </c>
      <c r="R398" s="169">
        <f t="shared" si="102"/>
        <v>2.2317700000000003E-2</v>
      </c>
      <c r="S398" s="169">
        <v>0</v>
      </c>
      <c r="T398" s="170">
        <f t="shared" si="103"/>
        <v>0</v>
      </c>
      <c r="U398" s="29"/>
      <c r="V398" s="29"/>
      <c r="W398" s="29"/>
      <c r="X398" s="29"/>
      <c r="Y398" s="29"/>
      <c r="Z398" s="29"/>
      <c r="AA398" s="29"/>
      <c r="AB398" s="29"/>
      <c r="AC398" s="29"/>
      <c r="AD398" s="29"/>
      <c r="AE398" s="29"/>
      <c r="AR398" s="171" t="s">
        <v>536</v>
      </c>
      <c r="AT398" s="171" t="s">
        <v>166</v>
      </c>
      <c r="AU398" s="171" t="s">
        <v>84</v>
      </c>
      <c r="AY398" s="14" t="s">
        <v>163</v>
      </c>
      <c r="BE398" s="172">
        <f t="shared" si="104"/>
        <v>0</v>
      </c>
      <c r="BF398" s="172">
        <f t="shared" si="105"/>
        <v>0</v>
      </c>
      <c r="BG398" s="172">
        <f t="shared" si="106"/>
        <v>0</v>
      </c>
      <c r="BH398" s="172">
        <f t="shared" si="107"/>
        <v>0</v>
      </c>
      <c r="BI398" s="172">
        <f t="shared" si="108"/>
        <v>0</v>
      </c>
      <c r="BJ398" s="14" t="s">
        <v>82</v>
      </c>
      <c r="BK398" s="172">
        <f t="shared" si="109"/>
        <v>0</v>
      </c>
      <c r="BL398" s="14" t="s">
        <v>536</v>
      </c>
      <c r="BM398" s="171" t="s">
        <v>1127</v>
      </c>
    </row>
    <row r="399" spans="1:65" s="2" customFormat="1" ht="21.75" customHeight="1">
      <c r="A399" s="29"/>
      <c r="B399" s="158"/>
      <c r="C399" s="159" t="s">
        <v>1128</v>
      </c>
      <c r="D399" s="159" t="s">
        <v>166</v>
      </c>
      <c r="E399" s="160" t="s">
        <v>1129</v>
      </c>
      <c r="F399" s="161" t="s">
        <v>1130</v>
      </c>
      <c r="G399" s="162" t="s">
        <v>169</v>
      </c>
      <c r="H399" s="163">
        <v>26.1</v>
      </c>
      <c r="I399" s="164"/>
      <c r="J399" s="165">
        <f t="shared" si="100"/>
        <v>0</v>
      </c>
      <c r="K399" s="166"/>
      <c r="L399" s="30"/>
      <c r="M399" s="167" t="s">
        <v>1</v>
      </c>
      <c r="N399" s="168" t="s">
        <v>39</v>
      </c>
      <c r="O399" s="55"/>
      <c r="P399" s="169">
        <f t="shared" si="101"/>
        <v>0</v>
      </c>
      <c r="Q399" s="169">
        <v>7.5820000000000002E-3</v>
      </c>
      <c r="R399" s="169">
        <f t="shared" si="102"/>
        <v>0.19789020000000002</v>
      </c>
      <c r="S399" s="169">
        <v>0</v>
      </c>
      <c r="T399" s="170">
        <f t="shared" si="103"/>
        <v>0</v>
      </c>
      <c r="U399" s="29"/>
      <c r="V399" s="29"/>
      <c r="W399" s="29"/>
      <c r="X399" s="29"/>
      <c r="Y399" s="29"/>
      <c r="Z399" s="29"/>
      <c r="AA399" s="29"/>
      <c r="AB399" s="29"/>
      <c r="AC399" s="29"/>
      <c r="AD399" s="29"/>
      <c r="AE399" s="29"/>
      <c r="AR399" s="171" t="s">
        <v>536</v>
      </c>
      <c r="AT399" s="171" t="s">
        <v>166</v>
      </c>
      <c r="AU399" s="171" t="s">
        <v>84</v>
      </c>
      <c r="AY399" s="14" t="s">
        <v>163</v>
      </c>
      <c r="BE399" s="172">
        <f t="shared" si="104"/>
        <v>0</v>
      </c>
      <c r="BF399" s="172">
        <f t="shared" si="105"/>
        <v>0</v>
      </c>
      <c r="BG399" s="172">
        <f t="shared" si="106"/>
        <v>0</v>
      </c>
      <c r="BH399" s="172">
        <f t="shared" si="107"/>
        <v>0</v>
      </c>
      <c r="BI399" s="172">
        <f t="shared" si="108"/>
        <v>0</v>
      </c>
      <c r="BJ399" s="14" t="s">
        <v>82</v>
      </c>
      <c r="BK399" s="172">
        <f t="shared" si="109"/>
        <v>0</v>
      </c>
      <c r="BL399" s="14" t="s">
        <v>536</v>
      </c>
      <c r="BM399" s="171" t="s">
        <v>1131</v>
      </c>
    </row>
    <row r="400" spans="1:65" s="2" customFormat="1" ht="21.75" customHeight="1">
      <c r="A400" s="29"/>
      <c r="B400" s="158"/>
      <c r="C400" s="159" t="s">
        <v>1132</v>
      </c>
      <c r="D400" s="159" t="s">
        <v>166</v>
      </c>
      <c r="E400" s="160" t="s">
        <v>1133</v>
      </c>
      <c r="F400" s="161" t="s">
        <v>1134</v>
      </c>
      <c r="G400" s="162" t="s">
        <v>169</v>
      </c>
      <c r="H400" s="163">
        <v>307</v>
      </c>
      <c r="I400" s="164"/>
      <c r="J400" s="165">
        <f t="shared" si="100"/>
        <v>0</v>
      </c>
      <c r="K400" s="166"/>
      <c r="L400" s="30"/>
      <c r="M400" s="167" t="s">
        <v>1</v>
      </c>
      <c r="N400" s="168" t="s">
        <v>39</v>
      </c>
      <c r="O400" s="55"/>
      <c r="P400" s="169">
        <f t="shared" si="101"/>
        <v>0</v>
      </c>
      <c r="Q400" s="169">
        <v>1.2E-2</v>
      </c>
      <c r="R400" s="169">
        <f t="shared" si="102"/>
        <v>3.6840000000000002</v>
      </c>
      <c r="S400" s="169">
        <v>0</v>
      </c>
      <c r="T400" s="170">
        <f t="shared" si="103"/>
        <v>0</v>
      </c>
      <c r="U400" s="29"/>
      <c r="V400" s="29"/>
      <c r="W400" s="29"/>
      <c r="X400" s="29"/>
      <c r="Y400" s="29"/>
      <c r="Z400" s="29"/>
      <c r="AA400" s="29"/>
      <c r="AB400" s="29"/>
      <c r="AC400" s="29"/>
      <c r="AD400" s="29"/>
      <c r="AE400" s="29"/>
      <c r="AR400" s="171" t="s">
        <v>536</v>
      </c>
      <c r="AT400" s="171" t="s">
        <v>166</v>
      </c>
      <c r="AU400" s="171" t="s">
        <v>84</v>
      </c>
      <c r="AY400" s="14" t="s">
        <v>163</v>
      </c>
      <c r="BE400" s="172">
        <f t="shared" si="104"/>
        <v>0</v>
      </c>
      <c r="BF400" s="172">
        <f t="shared" si="105"/>
        <v>0</v>
      </c>
      <c r="BG400" s="172">
        <f t="shared" si="106"/>
        <v>0</v>
      </c>
      <c r="BH400" s="172">
        <f t="shared" si="107"/>
        <v>0</v>
      </c>
      <c r="BI400" s="172">
        <f t="shared" si="108"/>
        <v>0</v>
      </c>
      <c r="BJ400" s="14" t="s">
        <v>82</v>
      </c>
      <c r="BK400" s="172">
        <f t="shared" si="109"/>
        <v>0</v>
      </c>
      <c r="BL400" s="14" t="s">
        <v>536</v>
      </c>
      <c r="BM400" s="171" t="s">
        <v>1135</v>
      </c>
    </row>
    <row r="401" spans="1:65" s="2" customFormat="1" ht="21.75" customHeight="1">
      <c r="A401" s="29"/>
      <c r="B401" s="158"/>
      <c r="C401" s="159" t="s">
        <v>298</v>
      </c>
      <c r="D401" s="159" t="s">
        <v>166</v>
      </c>
      <c r="E401" s="160" t="s">
        <v>1136</v>
      </c>
      <c r="F401" s="161" t="s">
        <v>1137</v>
      </c>
      <c r="G401" s="162" t="s">
        <v>169</v>
      </c>
      <c r="H401" s="163">
        <v>143.91</v>
      </c>
      <c r="I401" s="164"/>
      <c r="J401" s="165">
        <f t="shared" si="100"/>
        <v>0</v>
      </c>
      <c r="K401" s="166"/>
      <c r="L401" s="30"/>
      <c r="M401" s="167" t="s">
        <v>1</v>
      </c>
      <c r="N401" s="168" t="s">
        <v>39</v>
      </c>
      <c r="O401" s="55"/>
      <c r="P401" s="169">
        <f t="shared" si="101"/>
        <v>0</v>
      </c>
      <c r="Q401" s="169">
        <v>0</v>
      </c>
      <c r="R401" s="169">
        <f t="shared" si="102"/>
        <v>0</v>
      </c>
      <c r="S401" s="169">
        <v>2.5000000000000001E-3</v>
      </c>
      <c r="T401" s="170">
        <f t="shared" si="103"/>
        <v>0.35977500000000001</v>
      </c>
      <c r="U401" s="29"/>
      <c r="V401" s="29"/>
      <c r="W401" s="29"/>
      <c r="X401" s="29"/>
      <c r="Y401" s="29"/>
      <c r="Z401" s="29"/>
      <c r="AA401" s="29"/>
      <c r="AB401" s="29"/>
      <c r="AC401" s="29"/>
      <c r="AD401" s="29"/>
      <c r="AE401" s="29"/>
      <c r="AR401" s="171" t="s">
        <v>536</v>
      </c>
      <c r="AT401" s="171" t="s">
        <v>166</v>
      </c>
      <c r="AU401" s="171" t="s">
        <v>84</v>
      </c>
      <c r="AY401" s="14" t="s">
        <v>163</v>
      </c>
      <c r="BE401" s="172">
        <f t="shared" si="104"/>
        <v>0</v>
      </c>
      <c r="BF401" s="172">
        <f t="shared" si="105"/>
        <v>0</v>
      </c>
      <c r="BG401" s="172">
        <f t="shared" si="106"/>
        <v>0</v>
      </c>
      <c r="BH401" s="172">
        <f t="shared" si="107"/>
        <v>0</v>
      </c>
      <c r="BI401" s="172">
        <f t="shared" si="108"/>
        <v>0</v>
      </c>
      <c r="BJ401" s="14" t="s">
        <v>82</v>
      </c>
      <c r="BK401" s="172">
        <f t="shared" si="109"/>
        <v>0</v>
      </c>
      <c r="BL401" s="14" t="s">
        <v>536</v>
      </c>
      <c r="BM401" s="171" t="s">
        <v>1138</v>
      </c>
    </row>
    <row r="402" spans="1:65" s="2" customFormat="1" ht="16.5" customHeight="1">
      <c r="A402" s="29"/>
      <c r="B402" s="158"/>
      <c r="C402" s="159" t="s">
        <v>1139</v>
      </c>
      <c r="D402" s="159" t="s">
        <v>166</v>
      </c>
      <c r="E402" s="160" t="s">
        <v>1140</v>
      </c>
      <c r="F402" s="161" t="s">
        <v>1141</v>
      </c>
      <c r="G402" s="162" t="s">
        <v>169</v>
      </c>
      <c r="H402" s="163">
        <v>66.8</v>
      </c>
      <c r="I402" s="164"/>
      <c r="J402" s="165">
        <f t="shared" si="100"/>
        <v>0</v>
      </c>
      <c r="K402" s="166"/>
      <c r="L402" s="30"/>
      <c r="M402" s="167" t="s">
        <v>1</v>
      </c>
      <c r="N402" s="168" t="s">
        <v>39</v>
      </c>
      <c r="O402" s="55"/>
      <c r="P402" s="169">
        <f t="shared" si="101"/>
        <v>0</v>
      </c>
      <c r="Q402" s="169">
        <v>2.0000000000000001E-4</v>
      </c>
      <c r="R402" s="169">
        <f t="shared" si="102"/>
        <v>1.336E-2</v>
      </c>
      <c r="S402" s="169">
        <v>0</v>
      </c>
      <c r="T402" s="170">
        <f t="shared" si="103"/>
        <v>0</v>
      </c>
      <c r="U402" s="29"/>
      <c r="V402" s="29"/>
      <c r="W402" s="29"/>
      <c r="X402" s="29"/>
      <c r="Y402" s="29"/>
      <c r="Z402" s="29"/>
      <c r="AA402" s="29"/>
      <c r="AB402" s="29"/>
      <c r="AC402" s="29"/>
      <c r="AD402" s="29"/>
      <c r="AE402" s="29"/>
      <c r="AR402" s="171" t="s">
        <v>536</v>
      </c>
      <c r="AT402" s="171" t="s">
        <v>166</v>
      </c>
      <c r="AU402" s="171" t="s">
        <v>84</v>
      </c>
      <c r="AY402" s="14" t="s">
        <v>163</v>
      </c>
      <c r="BE402" s="172">
        <f t="shared" si="104"/>
        <v>0</v>
      </c>
      <c r="BF402" s="172">
        <f t="shared" si="105"/>
        <v>0</v>
      </c>
      <c r="BG402" s="172">
        <f t="shared" si="106"/>
        <v>0</v>
      </c>
      <c r="BH402" s="172">
        <f t="shared" si="107"/>
        <v>0</v>
      </c>
      <c r="BI402" s="172">
        <f t="shared" si="108"/>
        <v>0</v>
      </c>
      <c r="BJ402" s="14" t="s">
        <v>82</v>
      </c>
      <c r="BK402" s="172">
        <f t="shared" si="109"/>
        <v>0</v>
      </c>
      <c r="BL402" s="14" t="s">
        <v>536</v>
      </c>
      <c r="BM402" s="171" t="s">
        <v>1142</v>
      </c>
    </row>
    <row r="403" spans="1:65" s="2" customFormat="1" ht="33" customHeight="1">
      <c r="A403" s="29"/>
      <c r="B403" s="158"/>
      <c r="C403" s="173" t="s">
        <v>1143</v>
      </c>
      <c r="D403" s="173" t="s">
        <v>207</v>
      </c>
      <c r="E403" s="174" t="s">
        <v>1144</v>
      </c>
      <c r="F403" s="175" t="s">
        <v>1145</v>
      </c>
      <c r="G403" s="176" t="s">
        <v>169</v>
      </c>
      <c r="H403" s="177">
        <v>73.48</v>
      </c>
      <c r="I403" s="178"/>
      <c r="J403" s="179">
        <f t="shared" si="100"/>
        <v>0</v>
      </c>
      <c r="K403" s="180"/>
      <c r="L403" s="181"/>
      <c r="M403" s="182" t="s">
        <v>1</v>
      </c>
      <c r="N403" s="183" t="s">
        <v>39</v>
      </c>
      <c r="O403" s="55"/>
      <c r="P403" s="169">
        <f t="shared" si="101"/>
        <v>0</v>
      </c>
      <c r="Q403" s="169">
        <v>3.0000000000000001E-3</v>
      </c>
      <c r="R403" s="169">
        <f t="shared" si="102"/>
        <v>0.22044000000000002</v>
      </c>
      <c r="S403" s="169">
        <v>0</v>
      </c>
      <c r="T403" s="170">
        <f t="shared" si="103"/>
        <v>0</v>
      </c>
      <c r="U403" s="29"/>
      <c r="V403" s="29"/>
      <c r="W403" s="29"/>
      <c r="X403" s="29"/>
      <c r="Y403" s="29"/>
      <c r="Z403" s="29"/>
      <c r="AA403" s="29"/>
      <c r="AB403" s="29"/>
      <c r="AC403" s="29"/>
      <c r="AD403" s="29"/>
      <c r="AE403" s="29"/>
      <c r="AR403" s="171" t="s">
        <v>692</v>
      </c>
      <c r="AT403" s="171" t="s">
        <v>207</v>
      </c>
      <c r="AU403" s="171" t="s">
        <v>84</v>
      </c>
      <c r="AY403" s="14" t="s">
        <v>163</v>
      </c>
      <c r="BE403" s="172">
        <f t="shared" si="104"/>
        <v>0</v>
      </c>
      <c r="BF403" s="172">
        <f t="shared" si="105"/>
        <v>0</v>
      </c>
      <c r="BG403" s="172">
        <f t="shared" si="106"/>
        <v>0</v>
      </c>
      <c r="BH403" s="172">
        <f t="shared" si="107"/>
        <v>0</v>
      </c>
      <c r="BI403" s="172">
        <f t="shared" si="108"/>
        <v>0</v>
      </c>
      <c r="BJ403" s="14" t="s">
        <v>82</v>
      </c>
      <c r="BK403" s="172">
        <f t="shared" si="109"/>
        <v>0</v>
      </c>
      <c r="BL403" s="14" t="s">
        <v>536</v>
      </c>
      <c r="BM403" s="171" t="s">
        <v>1146</v>
      </c>
    </row>
    <row r="404" spans="1:65" s="2" customFormat="1" ht="16.5" customHeight="1">
      <c r="A404" s="29"/>
      <c r="B404" s="158"/>
      <c r="C404" s="159" t="s">
        <v>1147</v>
      </c>
      <c r="D404" s="159" t="s">
        <v>166</v>
      </c>
      <c r="E404" s="160" t="s">
        <v>1148</v>
      </c>
      <c r="F404" s="161" t="s">
        <v>1149</v>
      </c>
      <c r="G404" s="162" t="s">
        <v>169</v>
      </c>
      <c r="H404" s="163">
        <v>232.1</v>
      </c>
      <c r="I404" s="164"/>
      <c r="J404" s="165">
        <f t="shared" si="100"/>
        <v>0</v>
      </c>
      <c r="K404" s="166"/>
      <c r="L404" s="30"/>
      <c r="M404" s="167" t="s">
        <v>1</v>
      </c>
      <c r="N404" s="168" t="s">
        <v>39</v>
      </c>
      <c r="O404" s="55"/>
      <c r="P404" s="169">
        <f t="shared" si="101"/>
        <v>0</v>
      </c>
      <c r="Q404" s="169">
        <v>2.9999999999999997E-4</v>
      </c>
      <c r="R404" s="169">
        <f t="shared" si="102"/>
        <v>6.9629999999999997E-2</v>
      </c>
      <c r="S404" s="169">
        <v>0</v>
      </c>
      <c r="T404" s="170">
        <f t="shared" si="103"/>
        <v>0</v>
      </c>
      <c r="U404" s="29"/>
      <c r="V404" s="29"/>
      <c r="W404" s="29"/>
      <c r="X404" s="29"/>
      <c r="Y404" s="29"/>
      <c r="Z404" s="29"/>
      <c r="AA404" s="29"/>
      <c r="AB404" s="29"/>
      <c r="AC404" s="29"/>
      <c r="AD404" s="29"/>
      <c r="AE404" s="29"/>
      <c r="AR404" s="171" t="s">
        <v>536</v>
      </c>
      <c r="AT404" s="171" t="s">
        <v>166</v>
      </c>
      <c r="AU404" s="171" t="s">
        <v>84</v>
      </c>
      <c r="AY404" s="14" t="s">
        <v>163</v>
      </c>
      <c r="BE404" s="172">
        <f t="shared" si="104"/>
        <v>0</v>
      </c>
      <c r="BF404" s="172">
        <f t="shared" si="105"/>
        <v>0</v>
      </c>
      <c r="BG404" s="172">
        <f t="shared" si="106"/>
        <v>0</v>
      </c>
      <c r="BH404" s="172">
        <f t="shared" si="107"/>
        <v>0</v>
      </c>
      <c r="BI404" s="172">
        <f t="shared" si="108"/>
        <v>0</v>
      </c>
      <c r="BJ404" s="14" t="s">
        <v>82</v>
      </c>
      <c r="BK404" s="172">
        <f t="shared" si="109"/>
        <v>0</v>
      </c>
      <c r="BL404" s="14" t="s">
        <v>536</v>
      </c>
      <c r="BM404" s="171" t="s">
        <v>1150</v>
      </c>
    </row>
    <row r="405" spans="1:65" s="2" customFormat="1" ht="33" customHeight="1">
      <c r="A405" s="29"/>
      <c r="B405" s="158"/>
      <c r="C405" s="173" t="s">
        <v>1151</v>
      </c>
      <c r="D405" s="173" t="s">
        <v>207</v>
      </c>
      <c r="E405" s="174" t="s">
        <v>1152</v>
      </c>
      <c r="F405" s="175" t="s">
        <v>1153</v>
      </c>
      <c r="G405" s="176" t="s">
        <v>169</v>
      </c>
      <c r="H405" s="177">
        <v>255.31</v>
      </c>
      <c r="I405" s="178"/>
      <c r="J405" s="179">
        <f t="shared" si="100"/>
        <v>0</v>
      </c>
      <c r="K405" s="180"/>
      <c r="L405" s="181"/>
      <c r="M405" s="182" t="s">
        <v>1</v>
      </c>
      <c r="N405" s="183" t="s">
        <v>39</v>
      </c>
      <c r="O405" s="55"/>
      <c r="P405" s="169">
        <f t="shared" si="101"/>
        <v>0</v>
      </c>
      <c r="Q405" s="169">
        <v>3.8800000000000002E-3</v>
      </c>
      <c r="R405" s="169">
        <f t="shared" si="102"/>
        <v>0.99060280000000001</v>
      </c>
      <c r="S405" s="169">
        <v>0</v>
      </c>
      <c r="T405" s="170">
        <f t="shared" si="103"/>
        <v>0</v>
      </c>
      <c r="U405" s="29"/>
      <c r="V405" s="29"/>
      <c r="W405" s="29"/>
      <c r="X405" s="29"/>
      <c r="Y405" s="29"/>
      <c r="Z405" s="29"/>
      <c r="AA405" s="29"/>
      <c r="AB405" s="29"/>
      <c r="AC405" s="29"/>
      <c r="AD405" s="29"/>
      <c r="AE405" s="29"/>
      <c r="AR405" s="171" t="s">
        <v>692</v>
      </c>
      <c r="AT405" s="171" t="s">
        <v>207</v>
      </c>
      <c r="AU405" s="171" t="s">
        <v>84</v>
      </c>
      <c r="AY405" s="14" t="s">
        <v>163</v>
      </c>
      <c r="BE405" s="172">
        <f t="shared" si="104"/>
        <v>0</v>
      </c>
      <c r="BF405" s="172">
        <f t="shared" si="105"/>
        <v>0</v>
      </c>
      <c r="BG405" s="172">
        <f t="shared" si="106"/>
        <v>0</v>
      </c>
      <c r="BH405" s="172">
        <f t="shared" si="107"/>
        <v>0</v>
      </c>
      <c r="BI405" s="172">
        <f t="shared" si="108"/>
        <v>0</v>
      </c>
      <c r="BJ405" s="14" t="s">
        <v>82</v>
      </c>
      <c r="BK405" s="172">
        <f t="shared" si="109"/>
        <v>0</v>
      </c>
      <c r="BL405" s="14" t="s">
        <v>536</v>
      </c>
      <c r="BM405" s="171" t="s">
        <v>1154</v>
      </c>
    </row>
    <row r="406" spans="1:65" s="2" customFormat="1" ht="21.75" customHeight="1">
      <c r="A406" s="29"/>
      <c r="B406" s="158"/>
      <c r="C406" s="159" t="s">
        <v>1155</v>
      </c>
      <c r="D406" s="159" t="s">
        <v>166</v>
      </c>
      <c r="E406" s="160" t="s">
        <v>1156</v>
      </c>
      <c r="F406" s="161" t="s">
        <v>1157</v>
      </c>
      <c r="G406" s="162" t="s">
        <v>169</v>
      </c>
      <c r="H406" s="163">
        <v>8.1</v>
      </c>
      <c r="I406" s="164"/>
      <c r="J406" s="165">
        <f t="shared" si="100"/>
        <v>0</v>
      </c>
      <c r="K406" s="166"/>
      <c r="L406" s="30"/>
      <c r="M406" s="167" t="s">
        <v>1</v>
      </c>
      <c r="N406" s="168" t="s">
        <v>39</v>
      </c>
      <c r="O406" s="55"/>
      <c r="P406" s="169">
        <f t="shared" si="101"/>
        <v>0</v>
      </c>
      <c r="Q406" s="169">
        <v>4.0000000000000002E-4</v>
      </c>
      <c r="R406" s="169">
        <f t="shared" si="102"/>
        <v>3.2399999999999998E-3</v>
      </c>
      <c r="S406" s="169">
        <v>0</v>
      </c>
      <c r="T406" s="170">
        <f t="shared" si="103"/>
        <v>0</v>
      </c>
      <c r="U406" s="29"/>
      <c r="V406" s="29"/>
      <c r="W406" s="29"/>
      <c r="X406" s="29"/>
      <c r="Y406" s="29"/>
      <c r="Z406" s="29"/>
      <c r="AA406" s="29"/>
      <c r="AB406" s="29"/>
      <c r="AC406" s="29"/>
      <c r="AD406" s="29"/>
      <c r="AE406" s="29"/>
      <c r="AR406" s="171" t="s">
        <v>536</v>
      </c>
      <c r="AT406" s="171" t="s">
        <v>166</v>
      </c>
      <c r="AU406" s="171" t="s">
        <v>84</v>
      </c>
      <c r="AY406" s="14" t="s">
        <v>163</v>
      </c>
      <c r="BE406" s="172">
        <f t="shared" si="104"/>
        <v>0</v>
      </c>
      <c r="BF406" s="172">
        <f t="shared" si="105"/>
        <v>0</v>
      </c>
      <c r="BG406" s="172">
        <f t="shared" si="106"/>
        <v>0</v>
      </c>
      <c r="BH406" s="172">
        <f t="shared" si="107"/>
        <v>0</v>
      </c>
      <c r="BI406" s="172">
        <f t="shared" si="108"/>
        <v>0</v>
      </c>
      <c r="BJ406" s="14" t="s">
        <v>82</v>
      </c>
      <c r="BK406" s="172">
        <f t="shared" si="109"/>
        <v>0</v>
      </c>
      <c r="BL406" s="14" t="s">
        <v>536</v>
      </c>
      <c r="BM406" s="171" t="s">
        <v>1158</v>
      </c>
    </row>
    <row r="407" spans="1:65" s="2" customFormat="1" ht="33" customHeight="1">
      <c r="A407" s="29"/>
      <c r="B407" s="158"/>
      <c r="C407" s="173" t="s">
        <v>1159</v>
      </c>
      <c r="D407" s="173" t="s">
        <v>207</v>
      </c>
      <c r="E407" s="174" t="s">
        <v>1160</v>
      </c>
      <c r="F407" s="175" t="s">
        <v>1161</v>
      </c>
      <c r="G407" s="176" t="s">
        <v>169</v>
      </c>
      <c r="H407" s="177">
        <v>8.91</v>
      </c>
      <c r="I407" s="178"/>
      <c r="J407" s="179">
        <f t="shared" si="100"/>
        <v>0</v>
      </c>
      <c r="K407" s="180"/>
      <c r="L407" s="181"/>
      <c r="M407" s="182" t="s">
        <v>1</v>
      </c>
      <c r="N407" s="183" t="s">
        <v>39</v>
      </c>
      <c r="O407" s="55"/>
      <c r="P407" s="169">
        <f t="shared" si="101"/>
        <v>0</v>
      </c>
      <c r="Q407" s="169">
        <v>3.2000000000000002E-3</v>
      </c>
      <c r="R407" s="169">
        <f t="shared" si="102"/>
        <v>2.8512000000000003E-2</v>
      </c>
      <c r="S407" s="169">
        <v>0</v>
      </c>
      <c r="T407" s="170">
        <f t="shared" si="103"/>
        <v>0</v>
      </c>
      <c r="U407" s="29"/>
      <c r="V407" s="29"/>
      <c r="W407" s="29"/>
      <c r="X407" s="29"/>
      <c r="Y407" s="29"/>
      <c r="Z407" s="29"/>
      <c r="AA407" s="29"/>
      <c r="AB407" s="29"/>
      <c r="AC407" s="29"/>
      <c r="AD407" s="29"/>
      <c r="AE407" s="29"/>
      <c r="AR407" s="171" t="s">
        <v>692</v>
      </c>
      <c r="AT407" s="171" t="s">
        <v>207</v>
      </c>
      <c r="AU407" s="171" t="s">
        <v>84</v>
      </c>
      <c r="AY407" s="14" t="s">
        <v>163</v>
      </c>
      <c r="BE407" s="172">
        <f t="shared" si="104"/>
        <v>0</v>
      </c>
      <c r="BF407" s="172">
        <f t="shared" si="105"/>
        <v>0</v>
      </c>
      <c r="BG407" s="172">
        <f t="shared" si="106"/>
        <v>0</v>
      </c>
      <c r="BH407" s="172">
        <f t="shared" si="107"/>
        <v>0</v>
      </c>
      <c r="BI407" s="172">
        <f t="shared" si="108"/>
        <v>0</v>
      </c>
      <c r="BJ407" s="14" t="s">
        <v>82</v>
      </c>
      <c r="BK407" s="172">
        <f t="shared" si="109"/>
        <v>0</v>
      </c>
      <c r="BL407" s="14" t="s">
        <v>536</v>
      </c>
      <c r="BM407" s="171" t="s">
        <v>1162</v>
      </c>
    </row>
    <row r="408" spans="1:65" s="2" customFormat="1" ht="16.5" customHeight="1">
      <c r="A408" s="29"/>
      <c r="B408" s="158"/>
      <c r="C408" s="159" t="s">
        <v>1163</v>
      </c>
      <c r="D408" s="159" t="s">
        <v>166</v>
      </c>
      <c r="E408" s="160" t="s">
        <v>1164</v>
      </c>
      <c r="F408" s="161" t="s">
        <v>1165</v>
      </c>
      <c r="G408" s="162" t="s">
        <v>169</v>
      </c>
      <c r="H408" s="163">
        <v>26.1</v>
      </c>
      <c r="I408" s="164"/>
      <c r="J408" s="165">
        <f t="shared" si="100"/>
        <v>0</v>
      </c>
      <c r="K408" s="166"/>
      <c r="L408" s="30"/>
      <c r="M408" s="167" t="s">
        <v>1</v>
      </c>
      <c r="N408" s="168" t="s">
        <v>39</v>
      </c>
      <c r="O408" s="55"/>
      <c r="P408" s="169">
        <f t="shared" si="101"/>
        <v>0</v>
      </c>
      <c r="Q408" s="169">
        <v>5.9999999999999995E-4</v>
      </c>
      <c r="R408" s="169">
        <f t="shared" si="102"/>
        <v>1.566E-2</v>
      </c>
      <c r="S408" s="169">
        <v>0</v>
      </c>
      <c r="T408" s="170">
        <f t="shared" si="103"/>
        <v>0</v>
      </c>
      <c r="U408" s="29"/>
      <c r="V408" s="29"/>
      <c r="W408" s="29"/>
      <c r="X408" s="29"/>
      <c r="Y408" s="29"/>
      <c r="Z408" s="29"/>
      <c r="AA408" s="29"/>
      <c r="AB408" s="29"/>
      <c r="AC408" s="29"/>
      <c r="AD408" s="29"/>
      <c r="AE408" s="29"/>
      <c r="AR408" s="171" t="s">
        <v>536</v>
      </c>
      <c r="AT408" s="171" t="s">
        <v>166</v>
      </c>
      <c r="AU408" s="171" t="s">
        <v>84</v>
      </c>
      <c r="AY408" s="14" t="s">
        <v>163</v>
      </c>
      <c r="BE408" s="172">
        <f t="shared" si="104"/>
        <v>0</v>
      </c>
      <c r="BF408" s="172">
        <f t="shared" si="105"/>
        <v>0</v>
      </c>
      <c r="BG408" s="172">
        <f t="shared" si="106"/>
        <v>0</v>
      </c>
      <c r="BH408" s="172">
        <f t="shared" si="107"/>
        <v>0</v>
      </c>
      <c r="BI408" s="172">
        <f t="shared" si="108"/>
        <v>0</v>
      </c>
      <c r="BJ408" s="14" t="s">
        <v>82</v>
      </c>
      <c r="BK408" s="172">
        <f t="shared" si="109"/>
        <v>0</v>
      </c>
      <c r="BL408" s="14" t="s">
        <v>536</v>
      </c>
      <c r="BM408" s="171" t="s">
        <v>1166</v>
      </c>
    </row>
    <row r="409" spans="1:65" s="2" customFormat="1" ht="16.5" customHeight="1">
      <c r="A409" s="29"/>
      <c r="B409" s="158"/>
      <c r="C409" s="173" t="s">
        <v>1167</v>
      </c>
      <c r="D409" s="173" t="s">
        <v>207</v>
      </c>
      <c r="E409" s="174" t="s">
        <v>1168</v>
      </c>
      <c r="F409" s="175" t="s">
        <v>1169</v>
      </c>
      <c r="G409" s="176" t="s">
        <v>169</v>
      </c>
      <c r="H409" s="177">
        <v>28.71</v>
      </c>
      <c r="I409" s="178"/>
      <c r="J409" s="179">
        <f t="shared" si="100"/>
        <v>0</v>
      </c>
      <c r="K409" s="180"/>
      <c r="L409" s="181"/>
      <c r="M409" s="182" t="s">
        <v>1</v>
      </c>
      <c r="N409" s="183" t="s">
        <v>39</v>
      </c>
      <c r="O409" s="55"/>
      <c r="P409" s="169">
        <f t="shared" si="101"/>
        <v>0</v>
      </c>
      <c r="Q409" s="169">
        <v>2.741E-2</v>
      </c>
      <c r="R409" s="169">
        <f t="shared" si="102"/>
        <v>0.78694110000000006</v>
      </c>
      <c r="S409" s="169">
        <v>0</v>
      </c>
      <c r="T409" s="170">
        <f t="shared" si="103"/>
        <v>0</v>
      </c>
      <c r="U409" s="29"/>
      <c r="V409" s="29"/>
      <c r="W409" s="29"/>
      <c r="X409" s="29"/>
      <c r="Y409" s="29"/>
      <c r="Z409" s="29"/>
      <c r="AA409" s="29"/>
      <c r="AB409" s="29"/>
      <c r="AC409" s="29"/>
      <c r="AD409" s="29"/>
      <c r="AE409" s="29"/>
      <c r="AR409" s="171" t="s">
        <v>692</v>
      </c>
      <c r="AT409" s="171" t="s">
        <v>207</v>
      </c>
      <c r="AU409" s="171" t="s">
        <v>84</v>
      </c>
      <c r="AY409" s="14" t="s">
        <v>163</v>
      </c>
      <c r="BE409" s="172">
        <f t="shared" si="104"/>
        <v>0</v>
      </c>
      <c r="BF409" s="172">
        <f t="shared" si="105"/>
        <v>0</v>
      </c>
      <c r="BG409" s="172">
        <f t="shared" si="106"/>
        <v>0</v>
      </c>
      <c r="BH409" s="172">
        <f t="shared" si="107"/>
        <v>0</v>
      </c>
      <c r="BI409" s="172">
        <f t="shared" si="108"/>
        <v>0</v>
      </c>
      <c r="BJ409" s="14" t="s">
        <v>82</v>
      </c>
      <c r="BK409" s="172">
        <f t="shared" si="109"/>
        <v>0</v>
      </c>
      <c r="BL409" s="14" t="s">
        <v>536</v>
      </c>
      <c r="BM409" s="171" t="s">
        <v>1170</v>
      </c>
    </row>
    <row r="410" spans="1:65" s="2" customFormat="1" ht="16.5" customHeight="1">
      <c r="A410" s="29"/>
      <c r="B410" s="158"/>
      <c r="C410" s="159" t="s">
        <v>1171</v>
      </c>
      <c r="D410" s="159" t="s">
        <v>166</v>
      </c>
      <c r="E410" s="160" t="s">
        <v>1172</v>
      </c>
      <c r="F410" s="161" t="s">
        <v>1173</v>
      </c>
      <c r="G410" s="162" t="s">
        <v>287</v>
      </c>
      <c r="H410" s="163">
        <v>346.45600000000002</v>
      </c>
      <c r="I410" s="164"/>
      <c r="J410" s="165">
        <f t="shared" si="100"/>
        <v>0</v>
      </c>
      <c r="K410" s="166"/>
      <c r="L410" s="30"/>
      <c r="M410" s="167" t="s">
        <v>1</v>
      </c>
      <c r="N410" s="168" t="s">
        <v>39</v>
      </c>
      <c r="O410" s="55"/>
      <c r="P410" s="169">
        <f t="shared" si="101"/>
        <v>0</v>
      </c>
      <c r="Q410" s="169">
        <v>1.26999E-5</v>
      </c>
      <c r="R410" s="169">
        <f t="shared" si="102"/>
        <v>4.3999565543999999E-3</v>
      </c>
      <c r="S410" s="169">
        <v>0</v>
      </c>
      <c r="T410" s="170">
        <f t="shared" si="103"/>
        <v>0</v>
      </c>
      <c r="U410" s="29"/>
      <c r="V410" s="29"/>
      <c r="W410" s="29"/>
      <c r="X410" s="29"/>
      <c r="Y410" s="29"/>
      <c r="Z410" s="29"/>
      <c r="AA410" s="29"/>
      <c r="AB410" s="29"/>
      <c r="AC410" s="29"/>
      <c r="AD410" s="29"/>
      <c r="AE410" s="29"/>
      <c r="AR410" s="171" t="s">
        <v>536</v>
      </c>
      <c r="AT410" s="171" t="s">
        <v>166</v>
      </c>
      <c r="AU410" s="171" t="s">
        <v>84</v>
      </c>
      <c r="AY410" s="14" t="s">
        <v>163</v>
      </c>
      <c r="BE410" s="172">
        <f t="shared" si="104"/>
        <v>0</v>
      </c>
      <c r="BF410" s="172">
        <f t="shared" si="105"/>
        <v>0</v>
      </c>
      <c r="BG410" s="172">
        <f t="shared" si="106"/>
        <v>0</v>
      </c>
      <c r="BH410" s="172">
        <f t="shared" si="107"/>
        <v>0</v>
      </c>
      <c r="BI410" s="172">
        <f t="shared" si="108"/>
        <v>0</v>
      </c>
      <c r="BJ410" s="14" t="s">
        <v>82</v>
      </c>
      <c r="BK410" s="172">
        <f t="shared" si="109"/>
        <v>0</v>
      </c>
      <c r="BL410" s="14" t="s">
        <v>536</v>
      </c>
      <c r="BM410" s="171" t="s">
        <v>1174</v>
      </c>
    </row>
    <row r="411" spans="1:65" s="2" customFormat="1" ht="16.5" customHeight="1">
      <c r="A411" s="29"/>
      <c r="B411" s="158"/>
      <c r="C411" s="173" t="s">
        <v>1175</v>
      </c>
      <c r="D411" s="173" t="s">
        <v>207</v>
      </c>
      <c r="E411" s="174" t="s">
        <v>1176</v>
      </c>
      <c r="F411" s="175" t="s">
        <v>1177</v>
      </c>
      <c r="G411" s="176" t="s">
        <v>287</v>
      </c>
      <c r="H411" s="177">
        <v>286.67700000000002</v>
      </c>
      <c r="I411" s="178"/>
      <c r="J411" s="179">
        <f t="shared" si="100"/>
        <v>0</v>
      </c>
      <c r="K411" s="180"/>
      <c r="L411" s="181"/>
      <c r="M411" s="182" t="s">
        <v>1</v>
      </c>
      <c r="N411" s="183" t="s">
        <v>39</v>
      </c>
      <c r="O411" s="55"/>
      <c r="P411" s="169">
        <f t="shared" si="101"/>
        <v>0</v>
      </c>
      <c r="Q411" s="169">
        <v>3.5E-4</v>
      </c>
      <c r="R411" s="169">
        <f t="shared" si="102"/>
        <v>0.10033695000000001</v>
      </c>
      <c r="S411" s="169">
        <v>0</v>
      </c>
      <c r="T411" s="170">
        <f t="shared" si="103"/>
        <v>0</v>
      </c>
      <c r="U411" s="29"/>
      <c r="V411" s="29"/>
      <c r="W411" s="29"/>
      <c r="X411" s="29"/>
      <c r="Y411" s="29"/>
      <c r="Z411" s="29"/>
      <c r="AA411" s="29"/>
      <c r="AB411" s="29"/>
      <c r="AC411" s="29"/>
      <c r="AD411" s="29"/>
      <c r="AE411" s="29"/>
      <c r="AR411" s="171" t="s">
        <v>692</v>
      </c>
      <c r="AT411" s="171" t="s">
        <v>207</v>
      </c>
      <c r="AU411" s="171" t="s">
        <v>84</v>
      </c>
      <c r="AY411" s="14" t="s">
        <v>163</v>
      </c>
      <c r="BE411" s="172">
        <f t="shared" si="104"/>
        <v>0</v>
      </c>
      <c r="BF411" s="172">
        <f t="shared" si="105"/>
        <v>0</v>
      </c>
      <c r="BG411" s="172">
        <f t="shared" si="106"/>
        <v>0</v>
      </c>
      <c r="BH411" s="172">
        <f t="shared" si="107"/>
        <v>0</v>
      </c>
      <c r="BI411" s="172">
        <f t="shared" si="108"/>
        <v>0</v>
      </c>
      <c r="BJ411" s="14" t="s">
        <v>82</v>
      </c>
      <c r="BK411" s="172">
        <f t="shared" si="109"/>
        <v>0</v>
      </c>
      <c r="BL411" s="14" t="s">
        <v>536</v>
      </c>
      <c r="BM411" s="171" t="s">
        <v>1178</v>
      </c>
    </row>
    <row r="412" spans="1:65" s="2" customFormat="1" ht="16.5" customHeight="1">
      <c r="A412" s="29"/>
      <c r="B412" s="158"/>
      <c r="C412" s="173" t="s">
        <v>1179</v>
      </c>
      <c r="D412" s="173" t="s">
        <v>207</v>
      </c>
      <c r="E412" s="174" t="s">
        <v>1180</v>
      </c>
      <c r="F412" s="175" t="s">
        <v>1181</v>
      </c>
      <c r="G412" s="176" t="s">
        <v>287</v>
      </c>
      <c r="H412" s="177">
        <v>66.707999999999998</v>
      </c>
      <c r="I412" s="178"/>
      <c r="J412" s="179">
        <f t="shared" si="100"/>
        <v>0</v>
      </c>
      <c r="K412" s="180"/>
      <c r="L412" s="181"/>
      <c r="M412" s="182" t="s">
        <v>1</v>
      </c>
      <c r="N412" s="183" t="s">
        <v>39</v>
      </c>
      <c r="O412" s="55"/>
      <c r="P412" s="169">
        <f t="shared" si="101"/>
        <v>0</v>
      </c>
      <c r="Q412" s="169">
        <v>2.9999999999999997E-4</v>
      </c>
      <c r="R412" s="169">
        <f t="shared" si="102"/>
        <v>2.0012399999999996E-2</v>
      </c>
      <c r="S412" s="169">
        <v>0</v>
      </c>
      <c r="T412" s="170">
        <f t="shared" si="103"/>
        <v>0</v>
      </c>
      <c r="U412" s="29"/>
      <c r="V412" s="29"/>
      <c r="W412" s="29"/>
      <c r="X412" s="29"/>
      <c r="Y412" s="29"/>
      <c r="Z412" s="29"/>
      <c r="AA412" s="29"/>
      <c r="AB412" s="29"/>
      <c r="AC412" s="29"/>
      <c r="AD412" s="29"/>
      <c r="AE412" s="29"/>
      <c r="AR412" s="171" t="s">
        <v>692</v>
      </c>
      <c r="AT412" s="171" t="s">
        <v>207</v>
      </c>
      <c r="AU412" s="171" t="s">
        <v>84</v>
      </c>
      <c r="AY412" s="14" t="s">
        <v>163</v>
      </c>
      <c r="BE412" s="172">
        <f t="shared" si="104"/>
        <v>0</v>
      </c>
      <c r="BF412" s="172">
        <f t="shared" si="105"/>
        <v>0</v>
      </c>
      <c r="BG412" s="172">
        <f t="shared" si="106"/>
        <v>0</v>
      </c>
      <c r="BH412" s="172">
        <f t="shared" si="107"/>
        <v>0</v>
      </c>
      <c r="BI412" s="172">
        <f t="shared" si="108"/>
        <v>0</v>
      </c>
      <c r="BJ412" s="14" t="s">
        <v>82</v>
      </c>
      <c r="BK412" s="172">
        <f t="shared" si="109"/>
        <v>0</v>
      </c>
      <c r="BL412" s="14" t="s">
        <v>536</v>
      </c>
      <c r="BM412" s="171" t="s">
        <v>1182</v>
      </c>
    </row>
    <row r="413" spans="1:65" s="2" customFormat="1" ht="16.5" customHeight="1">
      <c r="A413" s="29"/>
      <c r="B413" s="158"/>
      <c r="C413" s="159" t="s">
        <v>1183</v>
      </c>
      <c r="D413" s="159" t="s">
        <v>166</v>
      </c>
      <c r="E413" s="160" t="s">
        <v>1184</v>
      </c>
      <c r="F413" s="161" t="s">
        <v>1185</v>
      </c>
      <c r="G413" s="162" t="s">
        <v>287</v>
      </c>
      <c r="H413" s="163">
        <v>16.2</v>
      </c>
      <c r="I413" s="164"/>
      <c r="J413" s="165">
        <f t="shared" si="100"/>
        <v>0</v>
      </c>
      <c r="K413" s="166"/>
      <c r="L413" s="30"/>
      <c r="M413" s="167" t="s">
        <v>1</v>
      </c>
      <c r="N413" s="168" t="s">
        <v>39</v>
      </c>
      <c r="O413" s="55"/>
      <c r="P413" s="169">
        <f t="shared" si="101"/>
        <v>0</v>
      </c>
      <c r="Q413" s="169">
        <v>0</v>
      </c>
      <c r="R413" s="169">
        <f t="shared" si="102"/>
        <v>0</v>
      </c>
      <c r="S413" s="169">
        <v>0</v>
      </c>
      <c r="T413" s="170">
        <f t="shared" si="103"/>
        <v>0</v>
      </c>
      <c r="U413" s="29"/>
      <c r="V413" s="29"/>
      <c r="W413" s="29"/>
      <c r="X413" s="29"/>
      <c r="Y413" s="29"/>
      <c r="Z413" s="29"/>
      <c r="AA413" s="29"/>
      <c r="AB413" s="29"/>
      <c r="AC413" s="29"/>
      <c r="AD413" s="29"/>
      <c r="AE413" s="29"/>
      <c r="AR413" s="171" t="s">
        <v>536</v>
      </c>
      <c r="AT413" s="171" t="s">
        <v>166</v>
      </c>
      <c r="AU413" s="171" t="s">
        <v>84</v>
      </c>
      <c r="AY413" s="14" t="s">
        <v>163</v>
      </c>
      <c r="BE413" s="172">
        <f t="shared" si="104"/>
        <v>0</v>
      </c>
      <c r="BF413" s="172">
        <f t="shared" si="105"/>
        <v>0</v>
      </c>
      <c r="BG413" s="172">
        <f t="shared" si="106"/>
        <v>0</v>
      </c>
      <c r="BH413" s="172">
        <f t="shared" si="107"/>
        <v>0</v>
      </c>
      <c r="BI413" s="172">
        <f t="shared" si="108"/>
        <v>0</v>
      </c>
      <c r="BJ413" s="14" t="s">
        <v>82</v>
      </c>
      <c r="BK413" s="172">
        <f t="shared" si="109"/>
        <v>0</v>
      </c>
      <c r="BL413" s="14" t="s">
        <v>536</v>
      </c>
      <c r="BM413" s="171" t="s">
        <v>1186</v>
      </c>
    </row>
    <row r="414" spans="1:65" s="2" customFormat="1" ht="16.5" customHeight="1">
      <c r="A414" s="29"/>
      <c r="B414" s="158"/>
      <c r="C414" s="173" t="s">
        <v>1187</v>
      </c>
      <c r="D414" s="173" t="s">
        <v>207</v>
      </c>
      <c r="E414" s="174" t="s">
        <v>1188</v>
      </c>
      <c r="F414" s="175" t="s">
        <v>1189</v>
      </c>
      <c r="G414" s="176" t="s">
        <v>287</v>
      </c>
      <c r="H414" s="177">
        <v>16.524000000000001</v>
      </c>
      <c r="I414" s="178"/>
      <c r="J414" s="179">
        <f t="shared" si="100"/>
        <v>0</v>
      </c>
      <c r="K414" s="180"/>
      <c r="L414" s="181"/>
      <c r="M414" s="182" t="s">
        <v>1</v>
      </c>
      <c r="N414" s="183" t="s">
        <v>39</v>
      </c>
      <c r="O414" s="55"/>
      <c r="P414" s="169">
        <f t="shared" si="101"/>
        <v>0</v>
      </c>
      <c r="Q414" s="169">
        <v>2.1000000000000001E-4</v>
      </c>
      <c r="R414" s="169">
        <f t="shared" si="102"/>
        <v>3.4700400000000002E-3</v>
      </c>
      <c r="S414" s="169">
        <v>0</v>
      </c>
      <c r="T414" s="170">
        <f t="shared" si="103"/>
        <v>0</v>
      </c>
      <c r="U414" s="29"/>
      <c r="V414" s="29"/>
      <c r="W414" s="29"/>
      <c r="X414" s="29"/>
      <c r="Y414" s="29"/>
      <c r="Z414" s="29"/>
      <c r="AA414" s="29"/>
      <c r="AB414" s="29"/>
      <c r="AC414" s="29"/>
      <c r="AD414" s="29"/>
      <c r="AE414" s="29"/>
      <c r="AR414" s="171" t="s">
        <v>692</v>
      </c>
      <c r="AT414" s="171" t="s">
        <v>207</v>
      </c>
      <c r="AU414" s="171" t="s">
        <v>84</v>
      </c>
      <c r="AY414" s="14" t="s">
        <v>163</v>
      </c>
      <c r="BE414" s="172">
        <f t="shared" si="104"/>
        <v>0</v>
      </c>
      <c r="BF414" s="172">
        <f t="shared" si="105"/>
        <v>0</v>
      </c>
      <c r="BG414" s="172">
        <f t="shared" si="106"/>
        <v>0</v>
      </c>
      <c r="BH414" s="172">
        <f t="shared" si="107"/>
        <v>0</v>
      </c>
      <c r="BI414" s="172">
        <f t="shared" si="108"/>
        <v>0</v>
      </c>
      <c r="BJ414" s="14" t="s">
        <v>82</v>
      </c>
      <c r="BK414" s="172">
        <f t="shared" si="109"/>
        <v>0</v>
      </c>
      <c r="BL414" s="14" t="s">
        <v>536</v>
      </c>
      <c r="BM414" s="171" t="s">
        <v>1190</v>
      </c>
    </row>
    <row r="415" spans="1:65" s="2" customFormat="1" ht="21.75" customHeight="1">
      <c r="A415" s="29"/>
      <c r="B415" s="158"/>
      <c r="C415" s="159" t="s">
        <v>1191</v>
      </c>
      <c r="D415" s="159" t="s">
        <v>166</v>
      </c>
      <c r="E415" s="160" t="s">
        <v>1192</v>
      </c>
      <c r="F415" s="161" t="s">
        <v>1193</v>
      </c>
      <c r="G415" s="162" t="s">
        <v>196</v>
      </c>
      <c r="H415" s="163">
        <v>6.1609999999999996</v>
      </c>
      <c r="I415" s="164"/>
      <c r="J415" s="165">
        <f t="shared" si="100"/>
        <v>0</v>
      </c>
      <c r="K415" s="166"/>
      <c r="L415" s="30"/>
      <c r="M415" s="167" t="s">
        <v>1</v>
      </c>
      <c r="N415" s="168" t="s">
        <v>39</v>
      </c>
      <c r="O415" s="55"/>
      <c r="P415" s="169">
        <f t="shared" si="101"/>
        <v>0</v>
      </c>
      <c r="Q415" s="169">
        <v>0</v>
      </c>
      <c r="R415" s="169">
        <f t="shared" si="102"/>
        <v>0</v>
      </c>
      <c r="S415" s="169">
        <v>0</v>
      </c>
      <c r="T415" s="170">
        <f t="shared" si="103"/>
        <v>0</v>
      </c>
      <c r="U415" s="29"/>
      <c r="V415" s="29"/>
      <c r="W415" s="29"/>
      <c r="X415" s="29"/>
      <c r="Y415" s="29"/>
      <c r="Z415" s="29"/>
      <c r="AA415" s="29"/>
      <c r="AB415" s="29"/>
      <c r="AC415" s="29"/>
      <c r="AD415" s="29"/>
      <c r="AE415" s="29"/>
      <c r="AR415" s="171" t="s">
        <v>536</v>
      </c>
      <c r="AT415" s="171" t="s">
        <v>166</v>
      </c>
      <c r="AU415" s="171" t="s">
        <v>84</v>
      </c>
      <c r="AY415" s="14" t="s">
        <v>163</v>
      </c>
      <c r="BE415" s="172">
        <f t="shared" si="104"/>
        <v>0</v>
      </c>
      <c r="BF415" s="172">
        <f t="shared" si="105"/>
        <v>0</v>
      </c>
      <c r="BG415" s="172">
        <f t="shared" si="106"/>
        <v>0</v>
      </c>
      <c r="BH415" s="172">
        <f t="shared" si="107"/>
        <v>0</v>
      </c>
      <c r="BI415" s="172">
        <f t="shared" si="108"/>
        <v>0</v>
      </c>
      <c r="BJ415" s="14" t="s">
        <v>82</v>
      </c>
      <c r="BK415" s="172">
        <f t="shared" si="109"/>
        <v>0</v>
      </c>
      <c r="BL415" s="14" t="s">
        <v>536</v>
      </c>
      <c r="BM415" s="171" t="s">
        <v>1194</v>
      </c>
    </row>
    <row r="416" spans="1:65" s="12" customFormat="1" ht="22.9" customHeight="1">
      <c r="B416" s="145"/>
      <c r="D416" s="146" t="s">
        <v>73</v>
      </c>
      <c r="E416" s="156" t="s">
        <v>1195</v>
      </c>
      <c r="F416" s="156" t="s">
        <v>1196</v>
      </c>
      <c r="I416" s="148"/>
      <c r="J416" s="157">
        <f>BK416</f>
        <v>0</v>
      </c>
      <c r="L416" s="145"/>
      <c r="M416" s="150"/>
      <c r="N416" s="151"/>
      <c r="O416" s="151"/>
      <c r="P416" s="152">
        <f>SUM(P417:P422)</f>
        <v>0</v>
      </c>
      <c r="Q416" s="151"/>
      <c r="R416" s="152">
        <f>SUM(R417:R422)</f>
        <v>1.8406748399999997</v>
      </c>
      <c r="S416" s="151"/>
      <c r="T416" s="153">
        <f>SUM(T417:T422)</f>
        <v>0</v>
      </c>
      <c r="AR416" s="146" t="s">
        <v>84</v>
      </c>
      <c r="AT416" s="154" t="s">
        <v>73</v>
      </c>
      <c r="AU416" s="154" t="s">
        <v>82</v>
      </c>
      <c r="AY416" s="146" t="s">
        <v>163</v>
      </c>
      <c r="BK416" s="155">
        <f>SUM(BK417:BK422)</f>
        <v>0</v>
      </c>
    </row>
    <row r="417" spans="1:65" s="2" customFormat="1" ht="21.75" customHeight="1">
      <c r="A417" s="29"/>
      <c r="B417" s="158"/>
      <c r="C417" s="159" t="s">
        <v>1197</v>
      </c>
      <c r="D417" s="159" t="s">
        <v>166</v>
      </c>
      <c r="E417" s="160" t="s">
        <v>1198</v>
      </c>
      <c r="F417" s="161" t="s">
        <v>1199</v>
      </c>
      <c r="G417" s="162" t="s">
        <v>169</v>
      </c>
      <c r="H417" s="163">
        <v>84.3</v>
      </c>
      <c r="I417" s="164"/>
      <c r="J417" s="165">
        <f t="shared" ref="J417:J422" si="110">ROUND(I417*H417,2)</f>
        <v>0</v>
      </c>
      <c r="K417" s="166"/>
      <c r="L417" s="30"/>
      <c r="M417" s="167" t="s">
        <v>1</v>
      </c>
      <c r="N417" s="168" t="s">
        <v>39</v>
      </c>
      <c r="O417" s="55"/>
      <c r="P417" s="169">
        <f t="shared" ref="P417:P422" si="111">O417*H417</f>
        <v>0</v>
      </c>
      <c r="Q417" s="169">
        <v>3.8800000000000001E-5</v>
      </c>
      <c r="R417" s="169">
        <f t="shared" ref="R417:R422" si="112">Q417*H417</f>
        <v>3.2708400000000001E-3</v>
      </c>
      <c r="S417" s="169">
        <v>0</v>
      </c>
      <c r="T417" s="170">
        <f t="shared" ref="T417:T422" si="113">S417*H417</f>
        <v>0</v>
      </c>
      <c r="U417" s="29"/>
      <c r="V417" s="29"/>
      <c r="W417" s="29"/>
      <c r="X417" s="29"/>
      <c r="Y417" s="29"/>
      <c r="Z417" s="29"/>
      <c r="AA417" s="29"/>
      <c r="AB417" s="29"/>
      <c r="AC417" s="29"/>
      <c r="AD417" s="29"/>
      <c r="AE417" s="29"/>
      <c r="AR417" s="171" t="s">
        <v>536</v>
      </c>
      <c r="AT417" s="171" t="s">
        <v>166</v>
      </c>
      <c r="AU417" s="171" t="s">
        <v>84</v>
      </c>
      <c r="AY417" s="14" t="s">
        <v>163</v>
      </c>
      <c r="BE417" s="172">
        <f t="shared" ref="BE417:BE422" si="114">IF(N417="základní",J417,0)</f>
        <v>0</v>
      </c>
      <c r="BF417" s="172">
        <f t="shared" ref="BF417:BF422" si="115">IF(N417="snížená",J417,0)</f>
        <v>0</v>
      </c>
      <c r="BG417" s="172">
        <f t="shared" ref="BG417:BG422" si="116">IF(N417="zákl. přenesená",J417,0)</f>
        <v>0</v>
      </c>
      <c r="BH417" s="172">
        <f t="shared" ref="BH417:BH422" si="117">IF(N417="sníž. přenesená",J417,0)</f>
        <v>0</v>
      </c>
      <c r="BI417" s="172">
        <f t="shared" ref="BI417:BI422" si="118">IF(N417="nulová",J417,0)</f>
        <v>0</v>
      </c>
      <c r="BJ417" s="14" t="s">
        <v>82</v>
      </c>
      <c r="BK417" s="172">
        <f t="shared" ref="BK417:BK422" si="119">ROUND(I417*H417,2)</f>
        <v>0</v>
      </c>
      <c r="BL417" s="14" t="s">
        <v>536</v>
      </c>
      <c r="BM417" s="171" t="s">
        <v>1200</v>
      </c>
    </row>
    <row r="418" spans="1:65" s="2" customFormat="1" ht="21.75" customHeight="1">
      <c r="A418" s="29"/>
      <c r="B418" s="158"/>
      <c r="C418" s="159" t="s">
        <v>1201</v>
      </c>
      <c r="D418" s="159" t="s">
        <v>166</v>
      </c>
      <c r="E418" s="160" t="s">
        <v>1202</v>
      </c>
      <c r="F418" s="161" t="s">
        <v>1203</v>
      </c>
      <c r="G418" s="162" t="s">
        <v>169</v>
      </c>
      <c r="H418" s="163">
        <v>63.6</v>
      </c>
      <c r="I418" s="164"/>
      <c r="J418" s="165">
        <f t="shared" si="110"/>
        <v>0</v>
      </c>
      <c r="K418" s="166"/>
      <c r="L418" s="30"/>
      <c r="M418" s="167" t="s">
        <v>1</v>
      </c>
      <c r="N418" s="168" t="s">
        <v>39</v>
      </c>
      <c r="O418" s="55"/>
      <c r="P418" s="169">
        <f t="shared" si="111"/>
        <v>0</v>
      </c>
      <c r="Q418" s="169">
        <v>1.175E-2</v>
      </c>
      <c r="R418" s="169">
        <f t="shared" si="112"/>
        <v>0.74729999999999996</v>
      </c>
      <c r="S418" s="169">
        <v>0</v>
      </c>
      <c r="T418" s="170">
        <f t="shared" si="113"/>
        <v>0</v>
      </c>
      <c r="U418" s="29"/>
      <c r="V418" s="29"/>
      <c r="W418" s="29"/>
      <c r="X418" s="29"/>
      <c r="Y418" s="29"/>
      <c r="Z418" s="29"/>
      <c r="AA418" s="29"/>
      <c r="AB418" s="29"/>
      <c r="AC418" s="29"/>
      <c r="AD418" s="29"/>
      <c r="AE418" s="29"/>
      <c r="AR418" s="171" t="s">
        <v>536</v>
      </c>
      <c r="AT418" s="171" t="s">
        <v>166</v>
      </c>
      <c r="AU418" s="171" t="s">
        <v>84</v>
      </c>
      <c r="AY418" s="14" t="s">
        <v>163</v>
      </c>
      <c r="BE418" s="172">
        <f t="shared" si="114"/>
        <v>0</v>
      </c>
      <c r="BF418" s="172">
        <f t="shared" si="115"/>
        <v>0</v>
      </c>
      <c r="BG418" s="172">
        <f t="shared" si="116"/>
        <v>0</v>
      </c>
      <c r="BH418" s="172">
        <f t="shared" si="117"/>
        <v>0</v>
      </c>
      <c r="BI418" s="172">
        <f t="shared" si="118"/>
        <v>0</v>
      </c>
      <c r="BJ418" s="14" t="s">
        <v>82</v>
      </c>
      <c r="BK418" s="172">
        <f t="shared" si="119"/>
        <v>0</v>
      </c>
      <c r="BL418" s="14" t="s">
        <v>536</v>
      </c>
      <c r="BM418" s="171" t="s">
        <v>1204</v>
      </c>
    </row>
    <row r="419" spans="1:65" s="2" customFormat="1" ht="33" customHeight="1">
      <c r="A419" s="29"/>
      <c r="B419" s="158"/>
      <c r="C419" s="159" t="s">
        <v>1205</v>
      </c>
      <c r="D419" s="159" t="s">
        <v>166</v>
      </c>
      <c r="E419" s="160" t="s">
        <v>1206</v>
      </c>
      <c r="F419" s="161" t="s">
        <v>1207</v>
      </c>
      <c r="G419" s="162" t="s">
        <v>169</v>
      </c>
      <c r="H419" s="163">
        <v>636</v>
      </c>
      <c r="I419" s="164"/>
      <c r="J419" s="165">
        <f t="shared" si="110"/>
        <v>0</v>
      </c>
      <c r="K419" s="166"/>
      <c r="L419" s="30"/>
      <c r="M419" s="167" t="s">
        <v>1</v>
      </c>
      <c r="N419" s="168" t="s">
        <v>39</v>
      </c>
      <c r="O419" s="55"/>
      <c r="P419" s="169">
        <f t="shared" si="111"/>
        <v>0</v>
      </c>
      <c r="Q419" s="169">
        <v>1.65E-3</v>
      </c>
      <c r="R419" s="169">
        <f t="shared" si="112"/>
        <v>1.0493999999999999</v>
      </c>
      <c r="S419" s="169">
        <v>0</v>
      </c>
      <c r="T419" s="170">
        <f t="shared" si="113"/>
        <v>0</v>
      </c>
      <c r="U419" s="29"/>
      <c r="V419" s="29"/>
      <c r="W419" s="29"/>
      <c r="X419" s="29"/>
      <c r="Y419" s="29"/>
      <c r="Z419" s="29"/>
      <c r="AA419" s="29"/>
      <c r="AB419" s="29"/>
      <c r="AC419" s="29"/>
      <c r="AD419" s="29"/>
      <c r="AE419" s="29"/>
      <c r="AR419" s="171" t="s">
        <v>536</v>
      </c>
      <c r="AT419" s="171" t="s">
        <v>166</v>
      </c>
      <c r="AU419" s="171" t="s">
        <v>84</v>
      </c>
      <c r="AY419" s="14" t="s">
        <v>163</v>
      </c>
      <c r="BE419" s="172">
        <f t="shared" si="114"/>
        <v>0</v>
      </c>
      <c r="BF419" s="172">
        <f t="shared" si="115"/>
        <v>0</v>
      </c>
      <c r="BG419" s="172">
        <f t="shared" si="116"/>
        <v>0</v>
      </c>
      <c r="BH419" s="172">
        <f t="shared" si="117"/>
        <v>0</v>
      </c>
      <c r="BI419" s="172">
        <f t="shared" si="118"/>
        <v>0</v>
      </c>
      <c r="BJ419" s="14" t="s">
        <v>82</v>
      </c>
      <c r="BK419" s="172">
        <f t="shared" si="119"/>
        <v>0</v>
      </c>
      <c r="BL419" s="14" t="s">
        <v>536</v>
      </c>
      <c r="BM419" s="171" t="s">
        <v>1208</v>
      </c>
    </row>
    <row r="420" spans="1:65" s="2" customFormat="1" ht="21.75" customHeight="1">
      <c r="A420" s="29"/>
      <c r="B420" s="158"/>
      <c r="C420" s="159" t="s">
        <v>1209</v>
      </c>
      <c r="D420" s="159" t="s">
        <v>166</v>
      </c>
      <c r="E420" s="160" t="s">
        <v>1210</v>
      </c>
      <c r="F420" s="161" t="s">
        <v>1211</v>
      </c>
      <c r="G420" s="162" t="s">
        <v>169</v>
      </c>
      <c r="H420" s="163">
        <v>63.6</v>
      </c>
      <c r="I420" s="164"/>
      <c r="J420" s="165">
        <f t="shared" si="110"/>
        <v>0</v>
      </c>
      <c r="K420" s="166"/>
      <c r="L420" s="30"/>
      <c r="M420" s="167" t="s">
        <v>1</v>
      </c>
      <c r="N420" s="168" t="s">
        <v>39</v>
      </c>
      <c r="O420" s="55"/>
      <c r="P420" s="169">
        <f t="shared" si="111"/>
        <v>0</v>
      </c>
      <c r="Q420" s="169">
        <v>4.0000000000000002E-4</v>
      </c>
      <c r="R420" s="169">
        <f t="shared" si="112"/>
        <v>2.5440000000000001E-2</v>
      </c>
      <c r="S420" s="169">
        <v>0</v>
      </c>
      <c r="T420" s="170">
        <f t="shared" si="113"/>
        <v>0</v>
      </c>
      <c r="U420" s="29"/>
      <c r="V420" s="29"/>
      <c r="W420" s="29"/>
      <c r="X420" s="29"/>
      <c r="Y420" s="29"/>
      <c r="Z420" s="29"/>
      <c r="AA420" s="29"/>
      <c r="AB420" s="29"/>
      <c r="AC420" s="29"/>
      <c r="AD420" s="29"/>
      <c r="AE420" s="29"/>
      <c r="AR420" s="171" t="s">
        <v>536</v>
      </c>
      <c r="AT420" s="171" t="s">
        <v>166</v>
      </c>
      <c r="AU420" s="171" t="s">
        <v>84</v>
      </c>
      <c r="AY420" s="14" t="s">
        <v>163</v>
      </c>
      <c r="BE420" s="172">
        <f t="shared" si="114"/>
        <v>0</v>
      </c>
      <c r="BF420" s="172">
        <f t="shared" si="115"/>
        <v>0</v>
      </c>
      <c r="BG420" s="172">
        <f t="shared" si="116"/>
        <v>0</v>
      </c>
      <c r="BH420" s="172">
        <f t="shared" si="117"/>
        <v>0</v>
      </c>
      <c r="BI420" s="172">
        <f t="shared" si="118"/>
        <v>0</v>
      </c>
      <c r="BJ420" s="14" t="s">
        <v>82</v>
      </c>
      <c r="BK420" s="172">
        <f t="shared" si="119"/>
        <v>0</v>
      </c>
      <c r="BL420" s="14" t="s">
        <v>536</v>
      </c>
      <c r="BM420" s="171" t="s">
        <v>1212</v>
      </c>
    </row>
    <row r="421" spans="1:65" s="2" customFormat="1" ht="16.5" customHeight="1">
      <c r="A421" s="29"/>
      <c r="B421" s="158"/>
      <c r="C421" s="159" t="s">
        <v>1213</v>
      </c>
      <c r="D421" s="159" t="s">
        <v>166</v>
      </c>
      <c r="E421" s="160" t="s">
        <v>1214</v>
      </c>
      <c r="F421" s="161" t="s">
        <v>1215</v>
      </c>
      <c r="G421" s="162" t="s">
        <v>169</v>
      </c>
      <c r="H421" s="163">
        <v>63.6</v>
      </c>
      <c r="I421" s="164"/>
      <c r="J421" s="165">
        <f t="shared" si="110"/>
        <v>0</v>
      </c>
      <c r="K421" s="166"/>
      <c r="L421" s="30"/>
      <c r="M421" s="167" t="s">
        <v>1</v>
      </c>
      <c r="N421" s="168" t="s">
        <v>39</v>
      </c>
      <c r="O421" s="55"/>
      <c r="P421" s="169">
        <f t="shared" si="111"/>
        <v>0</v>
      </c>
      <c r="Q421" s="169">
        <v>2.4000000000000001E-4</v>
      </c>
      <c r="R421" s="169">
        <f t="shared" si="112"/>
        <v>1.5264000000000002E-2</v>
      </c>
      <c r="S421" s="169">
        <v>0</v>
      </c>
      <c r="T421" s="170">
        <f t="shared" si="113"/>
        <v>0</v>
      </c>
      <c r="U421" s="29"/>
      <c r="V421" s="29"/>
      <c r="W421" s="29"/>
      <c r="X421" s="29"/>
      <c r="Y421" s="29"/>
      <c r="Z421" s="29"/>
      <c r="AA421" s="29"/>
      <c r="AB421" s="29"/>
      <c r="AC421" s="29"/>
      <c r="AD421" s="29"/>
      <c r="AE421" s="29"/>
      <c r="AR421" s="171" t="s">
        <v>536</v>
      </c>
      <c r="AT421" s="171" t="s">
        <v>166</v>
      </c>
      <c r="AU421" s="171" t="s">
        <v>84</v>
      </c>
      <c r="AY421" s="14" t="s">
        <v>163</v>
      </c>
      <c r="BE421" s="172">
        <f t="shared" si="114"/>
        <v>0</v>
      </c>
      <c r="BF421" s="172">
        <f t="shared" si="115"/>
        <v>0</v>
      </c>
      <c r="BG421" s="172">
        <f t="shared" si="116"/>
        <v>0</v>
      </c>
      <c r="BH421" s="172">
        <f t="shared" si="117"/>
        <v>0</v>
      </c>
      <c r="BI421" s="172">
        <f t="shared" si="118"/>
        <v>0</v>
      </c>
      <c r="BJ421" s="14" t="s">
        <v>82</v>
      </c>
      <c r="BK421" s="172">
        <f t="shared" si="119"/>
        <v>0</v>
      </c>
      <c r="BL421" s="14" t="s">
        <v>536</v>
      </c>
      <c r="BM421" s="171" t="s">
        <v>1216</v>
      </c>
    </row>
    <row r="422" spans="1:65" s="2" customFormat="1" ht="21.75" customHeight="1">
      <c r="A422" s="29"/>
      <c r="B422" s="158"/>
      <c r="C422" s="159" t="s">
        <v>1217</v>
      </c>
      <c r="D422" s="159" t="s">
        <v>166</v>
      </c>
      <c r="E422" s="160" t="s">
        <v>1218</v>
      </c>
      <c r="F422" s="161" t="s">
        <v>1219</v>
      </c>
      <c r="G422" s="162" t="s">
        <v>196</v>
      </c>
      <c r="H422" s="163">
        <v>1.841</v>
      </c>
      <c r="I422" s="164"/>
      <c r="J422" s="165">
        <f t="shared" si="110"/>
        <v>0</v>
      </c>
      <c r="K422" s="166"/>
      <c r="L422" s="30"/>
      <c r="M422" s="167" t="s">
        <v>1</v>
      </c>
      <c r="N422" s="168" t="s">
        <v>39</v>
      </c>
      <c r="O422" s="55"/>
      <c r="P422" s="169">
        <f t="shared" si="111"/>
        <v>0</v>
      </c>
      <c r="Q422" s="169">
        <v>0</v>
      </c>
      <c r="R422" s="169">
        <f t="shared" si="112"/>
        <v>0</v>
      </c>
      <c r="S422" s="169">
        <v>0</v>
      </c>
      <c r="T422" s="170">
        <f t="shared" si="113"/>
        <v>0</v>
      </c>
      <c r="U422" s="29"/>
      <c r="V422" s="29"/>
      <c r="W422" s="29"/>
      <c r="X422" s="29"/>
      <c r="Y422" s="29"/>
      <c r="Z422" s="29"/>
      <c r="AA422" s="29"/>
      <c r="AB422" s="29"/>
      <c r="AC422" s="29"/>
      <c r="AD422" s="29"/>
      <c r="AE422" s="29"/>
      <c r="AR422" s="171" t="s">
        <v>536</v>
      </c>
      <c r="AT422" s="171" t="s">
        <v>166</v>
      </c>
      <c r="AU422" s="171" t="s">
        <v>84</v>
      </c>
      <c r="AY422" s="14" t="s">
        <v>163</v>
      </c>
      <c r="BE422" s="172">
        <f t="shared" si="114"/>
        <v>0</v>
      </c>
      <c r="BF422" s="172">
        <f t="shared" si="115"/>
        <v>0</v>
      </c>
      <c r="BG422" s="172">
        <f t="shared" si="116"/>
        <v>0</v>
      </c>
      <c r="BH422" s="172">
        <f t="shared" si="117"/>
        <v>0</v>
      </c>
      <c r="BI422" s="172">
        <f t="shared" si="118"/>
        <v>0</v>
      </c>
      <c r="BJ422" s="14" t="s">
        <v>82</v>
      </c>
      <c r="BK422" s="172">
        <f t="shared" si="119"/>
        <v>0</v>
      </c>
      <c r="BL422" s="14" t="s">
        <v>536</v>
      </c>
      <c r="BM422" s="171" t="s">
        <v>1220</v>
      </c>
    </row>
    <row r="423" spans="1:65" s="12" customFormat="1" ht="22.9" customHeight="1">
      <c r="B423" s="145"/>
      <c r="D423" s="146" t="s">
        <v>73</v>
      </c>
      <c r="E423" s="156" t="s">
        <v>1221</v>
      </c>
      <c r="F423" s="156" t="s">
        <v>1222</v>
      </c>
      <c r="I423" s="148"/>
      <c r="J423" s="157">
        <f>BK423</f>
        <v>0</v>
      </c>
      <c r="L423" s="145"/>
      <c r="M423" s="150"/>
      <c r="N423" s="151"/>
      <c r="O423" s="151"/>
      <c r="P423" s="152">
        <f>SUM(P424:P431)</f>
        <v>0</v>
      </c>
      <c r="Q423" s="151"/>
      <c r="R423" s="152">
        <f>SUM(R424:R431)</f>
        <v>6.5361044690879995</v>
      </c>
      <c r="S423" s="151"/>
      <c r="T423" s="153">
        <f>SUM(T424:T431)</f>
        <v>0</v>
      </c>
      <c r="AR423" s="146" t="s">
        <v>84</v>
      </c>
      <c r="AT423" s="154" t="s">
        <v>73</v>
      </c>
      <c r="AU423" s="154" t="s">
        <v>82</v>
      </c>
      <c r="AY423" s="146" t="s">
        <v>163</v>
      </c>
      <c r="BK423" s="155">
        <f>SUM(BK424:BK431)</f>
        <v>0</v>
      </c>
    </row>
    <row r="424" spans="1:65" s="2" customFormat="1" ht="21.75" customHeight="1">
      <c r="A424" s="29"/>
      <c r="B424" s="158"/>
      <c r="C424" s="159" t="s">
        <v>1223</v>
      </c>
      <c r="D424" s="159" t="s">
        <v>166</v>
      </c>
      <c r="E424" s="160" t="s">
        <v>1224</v>
      </c>
      <c r="F424" s="161" t="s">
        <v>1225</v>
      </c>
      <c r="G424" s="162" t="s">
        <v>169</v>
      </c>
      <c r="H424" s="163">
        <v>313.45</v>
      </c>
      <c r="I424" s="164"/>
      <c r="J424" s="165">
        <f t="shared" ref="J424:J431" si="120">ROUND(I424*H424,2)</f>
        <v>0</v>
      </c>
      <c r="K424" s="166"/>
      <c r="L424" s="30"/>
      <c r="M424" s="167" t="s">
        <v>1</v>
      </c>
      <c r="N424" s="168" t="s">
        <v>39</v>
      </c>
      <c r="O424" s="55"/>
      <c r="P424" s="169">
        <f t="shared" ref="P424:P431" si="121">O424*H424</f>
        <v>0</v>
      </c>
      <c r="Q424" s="169">
        <v>6.0499999999999998E-3</v>
      </c>
      <c r="R424" s="169">
        <f t="shared" ref="R424:R431" si="122">Q424*H424</f>
        <v>1.8963724999999998</v>
      </c>
      <c r="S424" s="169">
        <v>0</v>
      </c>
      <c r="T424" s="170">
        <f t="shared" ref="T424:T431" si="123">S424*H424</f>
        <v>0</v>
      </c>
      <c r="U424" s="29"/>
      <c r="V424" s="29"/>
      <c r="W424" s="29"/>
      <c r="X424" s="29"/>
      <c r="Y424" s="29"/>
      <c r="Z424" s="29"/>
      <c r="AA424" s="29"/>
      <c r="AB424" s="29"/>
      <c r="AC424" s="29"/>
      <c r="AD424" s="29"/>
      <c r="AE424" s="29"/>
      <c r="AR424" s="171" t="s">
        <v>536</v>
      </c>
      <c r="AT424" s="171" t="s">
        <v>166</v>
      </c>
      <c r="AU424" s="171" t="s">
        <v>84</v>
      </c>
      <c r="AY424" s="14" t="s">
        <v>163</v>
      </c>
      <c r="BE424" s="172">
        <f t="shared" ref="BE424:BE431" si="124">IF(N424="základní",J424,0)</f>
        <v>0</v>
      </c>
      <c r="BF424" s="172">
        <f t="shared" ref="BF424:BF431" si="125">IF(N424="snížená",J424,0)</f>
        <v>0</v>
      </c>
      <c r="BG424" s="172">
        <f t="shared" ref="BG424:BG431" si="126">IF(N424="zákl. přenesená",J424,0)</f>
        <v>0</v>
      </c>
      <c r="BH424" s="172">
        <f t="shared" ref="BH424:BH431" si="127">IF(N424="sníž. přenesená",J424,0)</f>
        <v>0</v>
      </c>
      <c r="BI424" s="172">
        <f t="shared" ref="BI424:BI431" si="128">IF(N424="nulová",J424,0)</f>
        <v>0</v>
      </c>
      <c r="BJ424" s="14" t="s">
        <v>82</v>
      </c>
      <c r="BK424" s="172">
        <f t="shared" ref="BK424:BK431" si="129">ROUND(I424*H424,2)</f>
        <v>0</v>
      </c>
      <c r="BL424" s="14" t="s">
        <v>536</v>
      </c>
      <c r="BM424" s="171" t="s">
        <v>1226</v>
      </c>
    </row>
    <row r="425" spans="1:65" s="2" customFormat="1" ht="21.75" customHeight="1">
      <c r="A425" s="29"/>
      <c r="B425" s="158"/>
      <c r="C425" s="173" t="s">
        <v>1227</v>
      </c>
      <c r="D425" s="173" t="s">
        <v>207</v>
      </c>
      <c r="E425" s="174" t="s">
        <v>1228</v>
      </c>
      <c r="F425" s="175" t="s">
        <v>1229</v>
      </c>
      <c r="G425" s="176" t="s">
        <v>169</v>
      </c>
      <c r="H425" s="177">
        <v>344.79500000000002</v>
      </c>
      <c r="I425" s="178"/>
      <c r="J425" s="179">
        <f t="shared" si="120"/>
        <v>0</v>
      </c>
      <c r="K425" s="180"/>
      <c r="L425" s="181"/>
      <c r="M425" s="182" t="s">
        <v>1</v>
      </c>
      <c r="N425" s="183" t="s">
        <v>39</v>
      </c>
      <c r="O425" s="55"/>
      <c r="P425" s="169">
        <f t="shared" si="121"/>
        <v>0</v>
      </c>
      <c r="Q425" s="169">
        <v>1.29E-2</v>
      </c>
      <c r="R425" s="169">
        <f t="shared" si="122"/>
        <v>4.4478555000000002</v>
      </c>
      <c r="S425" s="169">
        <v>0</v>
      </c>
      <c r="T425" s="170">
        <f t="shared" si="123"/>
        <v>0</v>
      </c>
      <c r="U425" s="29"/>
      <c r="V425" s="29"/>
      <c r="W425" s="29"/>
      <c r="X425" s="29"/>
      <c r="Y425" s="29"/>
      <c r="Z425" s="29"/>
      <c r="AA425" s="29"/>
      <c r="AB425" s="29"/>
      <c r="AC425" s="29"/>
      <c r="AD425" s="29"/>
      <c r="AE425" s="29"/>
      <c r="AR425" s="171" t="s">
        <v>692</v>
      </c>
      <c r="AT425" s="171" t="s">
        <v>207</v>
      </c>
      <c r="AU425" s="171" t="s">
        <v>84</v>
      </c>
      <c r="AY425" s="14" t="s">
        <v>163</v>
      </c>
      <c r="BE425" s="172">
        <f t="shared" si="124"/>
        <v>0</v>
      </c>
      <c r="BF425" s="172">
        <f t="shared" si="125"/>
        <v>0</v>
      </c>
      <c r="BG425" s="172">
        <f t="shared" si="126"/>
        <v>0</v>
      </c>
      <c r="BH425" s="172">
        <f t="shared" si="127"/>
        <v>0</v>
      </c>
      <c r="BI425" s="172">
        <f t="shared" si="128"/>
        <v>0</v>
      </c>
      <c r="BJ425" s="14" t="s">
        <v>82</v>
      </c>
      <c r="BK425" s="172">
        <f t="shared" si="129"/>
        <v>0</v>
      </c>
      <c r="BL425" s="14" t="s">
        <v>536</v>
      </c>
      <c r="BM425" s="171" t="s">
        <v>1230</v>
      </c>
    </row>
    <row r="426" spans="1:65" s="2" customFormat="1" ht="21.75" customHeight="1">
      <c r="A426" s="29"/>
      <c r="B426" s="158"/>
      <c r="C426" s="159" t="s">
        <v>1231</v>
      </c>
      <c r="D426" s="159" t="s">
        <v>166</v>
      </c>
      <c r="E426" s="160" t="s">
        <v>1232</v>
      </c>
      <c r="F426" s="161" t="s">
        <v>1233</v>
      </c>
      <c r="G426" s="162" t="s">
        <v>169</v>
      </c>
      <c r="H426" s="163">
        <v>4.32</v>
      </c>
      <c r="I426" s="164"/>
      <c r="J426" s="165">
        <f t="shared" si="120"/>
        <v>0</v>
      </c>
      <c r="K426" s="166"/>
      <c r="L426" s="30"/>
      <c r="M426" s="167" t="s">
        <v>1</v>
      </c>
      <c r="N426" s="168" t="s">
        <v>39</v>
      </c>
      <c r="O426" s="55"/>
      <c r="P426" s="169">
        <f t="shared" si="121"/>
        <v>0</v>
      </c>
      <c r="Q426" s="169">
        <v>5.7898590000000005E-4</v>
      </c>
      <c r="R426" s="169">
        <f t="shared" si="122"/>
        <v>2.5012190880000004E-3</v>
      </c>
      <c r="S426" s="169">
        <v>0</v>
      </c>
      <c r="T426" s="170">
        <f t="shared" si="123"/>
        <v>0</v>
      </c>
      <c r="U426" s="29"/>
      <c r="V426" s="29"/>
      <c r="W426" s="29"/>
      <c r="X426" s="29"/>
      <c r="Y426" s="29"/>
      <c r="Z426" s="29"/>
      <c r="AA426" s="29"/>
      <c r="AB426" s="29"/>
      <c r="AC426" s="29"/>
      <c r="AD426" s="29"/>
      <c r="AE426" s="29"/>
      <c r="AR426" s="171" t="s">
        <v>536</v>
      </c>
      <c r="AT426" s="171" t="s">
        <v>166</v>
      </c>
      <c r="AU426" s="171" t="s">
        <v>84</v>
      </c>
      <c r="AY426" s="14" t="s">
        <v>163</v>
      </c>
      <c r="BE426" s="172">
        <f t="shared" si="124"/>
        <v>0</v>
      </c>
      <c r="BF426" s="172">
        <f t="shared" si="125"/>
        <v>0</v>
      </c>
      <c r="BG426" s="172">
        <f t="shared" si="126"/>
        <v>0</v>
      </c>
      <c r="BH426" s="172">
        <f t="shared" si="127"/>
        <v>0</v>
      </c>
      <c r="BI426" s="172">
        <f t="shared" si="128"/>
        <v>0</v>
      </c>
      <c r="BJ426" s="14" t="s">
        <v>82</v>
      </c>
      <c r="BK426" s="172">
        <f t="shared" si="129"/>
        <v>0</v>
      </c>
      <c r="BL426" s="14" t="s">
        <v>536</v>
      </c>
      <c r="BM426" s="171" t="s">
        <v>1234</v>
      </c>
    </row>
    <row r="427" spans="1:65" s="2" customFormat="1" ht="21.75" customHeight="1">
      <c r="A427" s="29"/>
      <c r="B427" s="158"/>
      <c r="C427" s="173" t="s">
        <v>1235</v>
      </c>
      <c r="D427" s="173" t="s">
        <v>207</v>
      </c>
      <c r="E427" s="174" t="s">
        <v>1236</v>
      </c>
      <c r="F427" s="175" t="s">
        <v>1237</v>
      </c>
      <c r="G427" s="176" t="s">
        <v>169</v>
      </c>
      <c r="H427" s="177">
        <v>4.7519999999999998</v>
      </c>
      <c r="I427" s="178"/>
      <c r="J427" s="179">
        <f t="shared" si="120"/>
        <v>0</v>
      </c>
      <c r="K427" s="180"/>
      <c r="L427" s="181"/>
      <c r="M427" s="182" t="s">
        <v>1</v>
      </c>
      <c r="N427" s="183" t="s">
        <v>39</v>
      </c>
      <c r="O427" s="55"/>
      <c r="P427" s="169">
        <f t="shared" si="121"/>
        <v>0</v>
      </c>
      <c r="Q427" s="169">
        <v>0.01</v>
      </c>
      <c r="R427" s="169">
        <f t="shared" si="122"/>
        <v>4.752E-2</v>
      </c>
      <c r="S427" s="169">
        <v>0</v>
      </c>
      <c r="T427" s="170">
        <f t="shared" si="123"/>
        <v>0</v>
      </c>
      <c r="U427" s="29"/>
      <c r="V427" s="29"/>
      <c r="W427" s="29"/>
      <c r="X427" s="29"/>
      <c r="Y427" s="29"/>
      <c r="Z427" s="29"/>
      <c r="AA427" s="29"/>
      <c r="AB427" s="29"/>
      <c r="AC427" s="29"/>
      <c r="AD427" s="29"/>
      <c r="AE427" s="29"/>
      <c r="AR427" s="171" t="s">
        <v>692</v>
      </c>
      <c r="AT427" s="171" t="s">
        <v>207</v>
      </c>
      <c r="AU427" s="171" t="s">
        <v>84</v>
      </c>
      <c r="AY427" s="14" t="s">
        <v>163</v>
      </c>
      <c r="BE427" s="172">
        <f t="shared" si="124"/>
        <v>0</v>
      </c>
      <c r="BF427" s="172">
        <f t="shared" si="125"/>
        <v>0</v>
      </c>
      <c r="BG427" s="172">
        <f t="shared" si="126"/>
        <v>0</v>
      </c>
      <c r="BH427" s="172">
        <f t="shared" si="127"/>
        <v>0</v>
      </c>
      <c r="BI427" s="172">
        <f t="shared" si="128"/>
        <v>0</v>
      </c>
      <c r="BJ427" s="14" t="s">
        <v>82</v>
      </c>
      <c r="BK427" s="172">
        <f t="shared" si="129"/>
        <v>0</v>
      </c>
      <c r="BL427" s="14" t="s">
        <v>536</v>
      </c>
      <c r="BM427" s="171" t="s">
        <v>1238</v>
      </c>
    </row>
    <row r="428" spans="1:65" s="2" customFormat="1" ht="16.5" customHeight="1">
      <c r="A428" s="29"/>
      <c r="B428" s="158"/>
      <c r="C428" s="159" t="s">
        <v>1239</v>
      </c>
      <c r="D428" s="159" t="s">
        <v>166</v>
      </c>
      <c r="E428" s="160" t="s">
        <v>1240</v>
      </c>
      <c r="F428" s="161" t="s">
        <v>1241</v>
      </c>
      <c r="G428" s="162" t="s">
        <v>287</v>
      </c>
      <c r="H428" s="163">
        <v>159.72499999999999</v>
      </c>
      <c r="I428" s="164"/>
      <c r="J428" s="165">
        <f t="shared" si="120"/>
        <v>0</v>
      </c>
      <c r="K428" s="166"/>
      <c r="L428" s="30"/>
      <c r="M428" s="167" t="s">
        <v>1</v>
      </c>
      <c r="N428" s="168" t="s">
        <v>39</v>
      </c>
      <c r="O428" s="55"/>
      <c r="P428" s="169">
        <f t="shared" si="121"/>
        <v>0</v>
      </c>
      <c r="Q428" s="169">
        <v>2.5999999999999998E-4</v>
      </c>
      <c r="R428" s="169">
        <f t="shared" si="122"/>
        <v>4.1528499999999996E-2</v>
      </c>
      <c r="S428" s="169">
        <v>0</v>
      </c>
      <c r="T428" s="170">
        <f t="shared" si="123"/>
        <v>0</v>
      </c>
      <c r="U428" s="29"/>
      <c r="V428" s="29"/>
      <c r="W428" s="29"/>
      <c r="X428" s="29"/>
      <c r="Y428" s="29"/>
      <c r="Z428" s="29"/>
      <c r="AA428" s="29"/>
      <c r="AB428" s="29"/>
      <c r="AC428" s="29"/>
      <c r="AD428" s="29"/>
      <c r="AE428" s="29"/>
      <c r="AR428" s="171" t="s">
        <v>536</v>
      </c>
      <c r="AT428" s="171" t="s">
        <v>166</v>
      </c>
      <c r="AU428" s="171" t="s">
        <v>84</v>
      </c>
      <c r="AY428" s="14" t="s">
        <v>163</v>
      </c>
      <c r="BE428" s="172">
        <f t="shared" si="124"/>
        <v>0</v>
      </c>
      <c r="BF428" s="172">
        <f t="shared" si="125"/>
        <v>0</v>
      </c>
      <c r="BG428" s="172">
        <f t="shared" si="126"/>
        <v>0</v>
      </c>
      <c r="BH428" s="172">
        <f t="shared" si="127"/>
        <v>0</v>
      </c>
      <c r="BI428" s="172">
        <f t="shared" si="128"/>
        <v>0</v>
      </c>
      <c r="BJ428" s="14" t="s">
        <v>82</v>
      </c>
      <c r="BK428" s="172">
        <f t="shared" si="129"/>
        <v>0</v>
      </c>
      <c r="BL428" s="14" t="s">
        <v>536</v>
      </c>
      <c r="BM428" s="171" t="s">
        <v>1242</v>
      </c>
    </row>
    <row r="429" spans="1:65" s="2" customFormat="1" ht="16.5" customHeight="1">
      <c r="A429" s="29"/>
      <c r="B429" s="158"/>
      <c r="C429" s="159" t="s">
        <v>1243</v>
      </c>
      <c r="D429" s="159" t="s">
        <v>166</v>
      </c>
      <c r="E429" s="160" t="s">
        <v>1244</v>
      </c>
      <c r="F429" s="161" t="s">
        <v>1245</v>
      </c>
      <c r="G429" s="162" t="s">
        <v>169</v>
      </c>
      <c r="H429" s="163">
        <v>318.45</v>
      </c>
      <c r="I429" s="164"/>
      <c r="J429" s="165">
        <f t="shared" si="120"/>
        <v>0</v>
      </c>
      <c r="K429" s="166"/>
      <c r="L429" s="30"/>
      <c r="M429" s="167" t="s">
        <v>1</v>
      </c>
      <c r="N429" s="168" t="s">
        <v>39</v>
      </c>
      <c r="O429" s="55"/>
      <c r="P429" s="169">
        <f t="shared" si="121"/>
        <v>0</v>
      </c>
      <c r="Q429" s="169">
        <v>2.9999999999999997E-4</v>
      </c>
      <c r="R429" s="169">
        <f t="shared" si="122"/>
        <v>9.5534999999999995E-2</v>
      </c>
      <c r="S429" s="169">
        <v>0</v>
      </c>
      <c r="T429" s="170">
        <f t="shared" si="123"/>
        <v>0</v>
      </c>
      <c r="U429" s="29"/>
      <c r="V429" s="29"/>
      <c r="W429" s="29"/>
      <c r="X429" s="29"/>
      <c r="Y429" s="29"/>
      <c r="Z429" s="29"/>
      <c r="AA429" s="29"/>
      <c r="AB429" s="29"/>
      <c r="AC429" s="29"/>
      <c r="AD429" s="29"/>
      <c r="AE429" s="29"/>
      <c r="AR429" s="171" t="s">
        <v>536</v>
      </c>
      <c r="AT429" s="171" t="s">
        <v>166</v>
      </c>
      <c r="AU429" s="171" t="s">
        <v>84</v>
      </c>
      <c r="AY429" s="14" t="s">
        <v>163</v>
      </c>
      <c r="BE429" s="172">
        <f t="shared" si="124"/>
        <v>0</v>
      </c>
      <c r="BF429" s="172">
        <f t="shared" si="125"/>
        <v>0</v>
      </c>
      <c r="BG429" s="172">
        <f t="shared" si="126"/>
        <v>0</v>
      </c>
      <c r="BH429" s="172">
        <f t="shared" si="127"/>
        <v>0</v>
      </c>
      <c r="BI429" s="172">
        <f t="shared" si="128"/>
        <v>0</v>
      </c>
      <c r="BJ429" s="14" t="s">
        <v>82</v>
      </c>
      <c r="BK429" s="172">
        <f t="shared" si="129"/>
        <v>0</v>
      </c>
      <c r="BL429" s="14" t="s">
        <v>536</v>
      </c>
      <c r="BM429" s="171" t="s">
        <v>1246</v>
      </c>
    </row>
    <row r="430" spans="1:65" s="2" customFormat="1" ht="16.5" customHeight="1">
      <c r="A430" s="29"/>
      <c r="B430" s="158"/>
      <c r="C430" s="159" t="s">
        <v>1247</v>
      </c>
      <c r="D430" s="159" t="s">
        <v>166</v>
      </c>
      <c r="E430" s="160" t="s">
        <v>1248</v>
      </c>
      <c r="F430" s="161" t="s">
        <v>1249</v>
      </c>
      <c r="G430" s="162" t="s">
        <v>287</v>
      </c>
      <c r="H430" s="163">
        <v>159.72499999999999</v>
      </c>
      <c r="I430" s="164"/>
      <c r="J430" s="165">
        <f t="shared" si="120"/>
        <v>0</v>
      </c>
      <c r="K430" s="166"/>
      <c r="L430" s="30"/>
      <c r="M430" s="167" t="s">
        <v>1</v>
      </c>
      <c r="N430" s="168" t="s">
        <v>39</v>
      </c>
      <c r="O430" s="55"/>
      <c r="P430" s="169">
        <f t="shared" si="121"/>
        <v>0</v>
      </c>
      <c r="Q430" s="169">
        <v>3.0000000000000001E-5</v>
      </c>
      <c r="R430" s="169">
        <f t="shared" si="122"/>
        <v>4.79175E-3</v>
      </c>
      <c r="S430" s="169">
        <v>0</v>
      </c>
      <c r="T430" s="170">
        <f t="shared" si="123"/>
        <v>0</v>
      </c>
      <c r="U430" s="29"/>
      <c r="V430" s="29"/>
      <c r="W430" s="29"/>
      <c r="X430" s="29"/>
      <c r="Y430" s="29"/>
      <c r="Z430" s="29"/>
      <c r="AA430" s="29"/>
      <c r="AB430" s="29"/>
      <c r="AC430" s="29"/>
      <c r="AD430" s="29"/>
      <c r="AE430" s="29"/>
      <c r="AR430" s="171" t="s">
        <v>536</v>
      </c>
      <c r="AT430" s="171" t="s">
        <v>166</v>
      </c>
      <c r="AU430" s="171" t="s">
        <v>84</v>
      </c>
      <c r="AY430" s="14" t="s">
        <v>163</v>
      </c>
      <c r="BE430" s="172">
        <f t="shared" si="124"/>
        <v>0</v>
      </c>
      <c r="BF430" s="172">
        <f t="shared" si="125"/>
        <v>0</v>
      </c>
      <c r="BG430" s="172">
        <f t="shared" si="126"/>
        <v>0</v>
      </c>
      <c r="BH430" s="172">
        <f t="shared" si="127"/>
        <v>0</v>
      </c>
      <c r="BI430" s="172">
        <f t="shared" si="128"/>
        <v>0</v>
      </c>
      <c r="BJ430" s="14" t="s">
        <v>82</v>
      </c>
      <c r="BK430" s="172">
        <f t="shared" si="129"/>
        <v>0</v>
      </c>
      <c r="BL430" s="14" t="s">
        <v>536</v>
      </c>
      <c r="BM430" s="171" t="s">
        <v>1250</v>
      </c>
    </row>
    <row r="431" spans="1:65" s="2" customFormat="1" ht="21.75" customHeight="1">
      <c r="A431" s="29"/>
      <c r="B431" s="158"/>
      <c r="C431" s="159" t="s">
        <v>1251</v>
      </c>
      <c r="D431" s="159" t="s">
        <v>166</v>
      </c>
      <c r="E431" s="160" t="s">
        <v>1252</v>
      </c>
      <c r="F431" s="161" t="s">
        <v>1253</v>
      </c>
      <c r="G431" s="162" t="s">
        <v>196</v>
      </c>
      <c r="H431" s="163">
        <v>6.5359999999999996</v>
      </c>
      <c r="I431" s="164"/>
      <c r="J431" s="165">
        <f t="shared" si="120"/>
        <v>0</v>
      </c>
      <c r="K431" s="166"/>
      <c r="L431" s="30"/>
      <c r="M431" s="167" t="s">
        <v>1</v>
      </c>
      <c r="N431" s="168" t="s">
        <v>39</v>
      </c>
      <c r="O431" s="55"/>
      <c r="P431" s="169">
        <f t="shared" si="121"/>
        <v>0</v>
      </c>
      <c r="Q431" s="169">
        <v>0</v>
      </c>
      <c r="R431" s="169">
        <f t="shared" si="122"/>
        <v>0</v>
      </c>
      <c r="S431" s="169">
        <v>0</v>
      </c>
      <c r="T431" s="170">
        <f t="shared" si="123"/>
        <v>0</v>
      </c>
      <c r="U431" s="29"/>
      <c r="V431" s="29"/>
      <c r="W431" s="29"/>
      <c r="X431" s="29"/>
      <c r="Y431" s="29"/>
      <c r="Z431" s="29"/>
      <c r="AA431" s="29"/>
      <c r="AB431" s="29"/>
      <c r="AC431" s="29"/>
      <c r="AD431" s="29"/>
      <c r="AE431" s="29"/>
      <c r="AR431" s="171" t="s">
        <v>536</v>
      </c>
      <c r="AT431" s="171" t="s">
        <v>166</v>
      </c>
      <c r="AU431" s="171" t="s">
        <v>84</v>
      </c>
      <c r="AY431" s="14" t="s">
        <v>163</v>
      </c>
      <c r="BE431" s="172">
        <f t="shared" si="124"/>
        <v>0</v>
      </c>
      <c r="BF431" s="172">
        <f t="shared" si="125"/>
        <v>0</v>
      </c>
      <c r="BG431" s="172">
        <f t="shared" si="126"/>
        <v>0</v>
      </c>
      <c r="BH431" s="172">
        <f t="shared" si="127"/>
        <v>0</v>
      </c>
      <c r="BI431" s="172">
        <f t="shared" si="128"/>
        <v>0</v>
      </c>
      <c r="BJ431" s="14" t="s">
        <v>82</v>
      </c>
      <c r="BK431" s="172">
        <f t="shared" si="129"/>
        <v>0</v>
      </c>
      <c r="BL431" s="14" t="s">
        <v>536</v>
      </c>
      <c r="BM431" s="171" t="s">
        <v>1254</v>
      </c>
    </row>
    <row r="432" spans="1:65" s="12" customFormat="1" ht="22.9" customHeight="1">
      <c r="B432" s="145"/>
      <c r="D432" s="146" t="s">
        <v>73</v>
      </c>
      <c r="E432" s="156" t="s">
        <v>1255</v>
      </c>
      <c r="F432" s="156" t="s">
        <v>1256</v>
      </c>
      <c r="I432" s="148"/>
      <c r="J432" s="157">
        <f>BK432</f>
        <v>0</v>
      </c>
      <c r="L432" s="145"/>
      <c r="M432" s="150"/>
      <c r="N432" s="151"/>
      <c r="O432" s="151"/>
      <c r="P432" s="152">
        <f>SUM(P433:P436)</f>
        <v>0</v>
      </c>
      <c r="Q432" s="151"/>
      <c r="R432" s="152">
        <f>SUM(R433:R436)</f>
        <v>5.54148E-2</v>
      </c>
      <c r="S432" s="151"/>
      <c r="T432" s="153">
        <f>SUM(T433:T436)</f>
        <v>0</v>
      </c>
      <c r="AR432" s="146" t="s">
        <v>84</v>
      </c>
      <c r="AT432" s="154" t="s">
        <v>73</v>
      </c>
      <c r="AU432" s="154" t="s">
        <v>82</v>
      </c>
      <c r="AY432" s="146" t="s">
        <v>163</v>
      </c>
      <c r="BK432" s="155">
        <f>SUM(BK433:BK436)</f>
        <v>0</v>
      </c>
    </row>
    <row r="433" spans="1:65" s="2" customFormat="1" ht="21.75" customHeight="1">
      <c r="A433" s="29"/>
      <c r="B433" s="158"/>
      <c r="C433" s="159" t="s">
        <v>1257</v>
      </c>
      <c r="D433" s="159" t="s">
        <v>166</v>
      </c>
      <c r="E433" s="160" t="s">
        <v>1258</v>
      </c>
      <c r="F433" s="161" t="s">
        <v>1259</v>
      </c>
      <c r="G433" s="162" t="s">
        <v>169</v>
      </c>
      <c r="H433" s="163">
        <v>1.26</v>
      </c>
      <c r="I433" s="164"/>
      <c r="J433" s="165">
        <f>ROUND(I433*H433,2)</f>
        <v>0</v>
      </c>
      <c r="K433" s="166"/>
      <c r="L433" s="30"/>
      <c r="M433" s="167" t="s">
        <v>1</v>
      </c>
      <c r="N433" s="168" t="s">
        <v>39</v>
      </c>
      <c r="O433" s="55"/>
      <c r="P433" s="169">
        <f>O433*H433</f>
        <v>0</v>
      </c>
      <c r="Q433" s="169">
        <v>3.5700000000000003E-2</v>
      </c>
      <c r="R433" s="169">
        <f>Q433*H433</f>
        <v>4.4982000000000001E-2</v>
      </c>
      <c r="S433" s="169">
        <v>0</v>
      </c>
      <c r="T433" s="170">
        <f>S433*H433</f>
        <v>0</v>
      </c>
      <c r="U433" s="29"/>
      <c r="V433" s="29"/>
      <c r="W433" s="29"/>
      <c r="X433" s="29"/>
      <c r="Y433" s="29"/>
      <c r="Z433" s="29"/>
      <c r="AA433" s="29"/>
      <c r="AB433" s="29"/>
      <c r="AC433" s="29"/>
      <c r="AD433" s="29"/>
      <c r="AE433" s="29"/>
      <c r="AR433" s="171" t="s">
        <v>536</v>
      </c>
      <c r="AT433" s="171" t="s">
        <v>166</v>
      </c>
      <c r="AU433" s="171" t="s">
        <v>84</v>
      </c>
      <c r="AY433" s="14" t="s">
        <v>163</v>
      </c>
      <c r="BE433" s="172">
        <f>IF(N433="základní",J433,0)</f>
        <v>0</v>
      </c>
      <c r="BF433" s="172">
        <f>IF(N433="snížená",J433,0)</f>
        <v>0</v>
      </c>
      <c r="BG433" s="172">
        <f>IF(N433="zákl. přenesená",J433,0)</f>
        <v>0</v>
      </c>
      <c r="BH433" s="172">
        <f>IF(N433="sníž. přenesená",J433,0)</f>
        <v>0</v>
      </c>
      <c r="BI433" s="172">
        <f>IF(N433="nulová",J433,0)</f>
        <v>0</v>
      </c>
      <c r="BJ433" s="14" t="s">
        <v>82</v>
      </c>
      <c r="BK433" s="172">
        <f>ROUND(I433*H433,2)</f>
        <v>0</v>
      </c>
      <c r="BL433" s="14" t="s">
        <v>536</v>
      </c>
      <c r="BM433" s="171" t="s">
        <v>1260</v>
      </c>
    </row>
    <row r="434" spans="1:65" s="2" customFormat="1" ht="16.5" customHeight="1">
      <c r="A434" s="29"/>
      <c r="B434" s="158"/>
      <c r="C434" s="159" t="s">
        <v>1261</v>
      </c>
      <c r="D434" s="159" t="s">
        <v>166</v>
      </c>
      <c r="E434" s="160" t="s">
        <v>1262</v>
      </c>
      <c r="F434" s="161" t="s">
        <v>1263</v>
      </c>
      <c r="G434" s="162" t="s">
        <v>169</v>
      </c>
      <c r="H434" s="163">
        <v>1.89</v>
      </c>
      <c r="I434" s="164"/>
      <c r="J434" s="165">
        <f>ROUND(I434*H434,2)</f>
        <v>0</v>
      </c>
      <c r="K434" s="166"/>
      <c r="L434" s="30"/>
      <c r="M434" s="167" t="s">
        <v>1</v>
      </c>
      <c r="N434" s="168" t="s">
        <v>39</v>
      </c>
      <c r="O434" s="55"/>
      <c r="P434" s="169">
        <f>O434*H434</f>
        <v>0</v>
      </c>
      <c r="Q434" s="169">
        <v>2.7599999999999999E-3</v>
      </c>
      <c r="R434" s="169">
        <f>Q434*H434</f>
        <v>5.2163999999999995E-3</v>
      </c>
      <c r="S434" s="169">
        <v>0</v>
      </c>
      <c r="T434" s="170">
        <f>S434*H434</f>
        <v>0</v>
      </c>
      <c r="U434" s="29"/>
      <c r="V434" s="29"/>
      <c r="W434" s="29"/>
      <c r="X434" s="29"/>
      <c r="Y434" s="29"/>
      <c r="Z434" s="29"/>
      <c r="AA434" s="29"/>
      <c r="AB434" s="29"/>
      <c r="AC434" s="29"/>
      <c r="AD434" s="29"/>
      <c r="AE434" s="29"/>
      <c r="AR434" s="171" t="s">
        <v>170</v>
      </c>
      <c r="AT434" s="171" t="s">
        <v>166</v>
      </c>
      <c r="AU434" s="171" t="s">
        <v>84</v>
      </c>
      <c r="AY434" s="14" t="s">
        <v>163</v>
      </c>
      <c r="BE434" s="172">
        <f>IF(N434="základní",J434,0)</f>
        <v>0</v>
      </c>
      <c r="BF434" s="172">
        <f>IF(N434="snížená",J434,0)</f>
        <v>0</v>
      </c>
      <c r="BG434" s="172">
        <f>IF(N434="zákl. přenesená",J434,0)</f>
        <v>0</v>
      </c>
      <c r="BH434" s="172">
        <f>IF(N434="sníž. přenesená",J434,0)</f>
        <v>0</v>
      </c>
      <c r="BI434" s="172">
        <f>IF(N434="nulová",J434,0)</f>
        <v>0</v>
      </c>
      <c r="BJ434" s="14" t="s">
        <v>82</v>
      </c>
      <c r="BK434" s="172">
        <f>ROUND(I434*H434,2)</f>
        <v>0</v>
      </c>
      <c r="BL434" s="14" t="s">
        <v>170</v>
      </c>
      <c r="BM434" s="171" t="s">
        <v>1264</v>
      </c>
    </row>
    <row r="435" spans="1:65" s="2" customFormat="1" ht="16.5" customHeight="1">
      <c r="A435" s="29"/>
      <c r="B435" s="158"/>
      <c r="C435" s="159" t="s">
        <v>1265</v>
      </c>
      <c r="D435" s="159" t="s">
        <v>166</v>
      </c>
      <c r="E435" s="160" t="s">
        <v>1266</v>
      </c>
      <c r="F435" s="161" t="s">
        <v>1267</v>
      </c>
      <c r="G435" s="162" t="s">
        <v>169</v>
      </c>
      <c r="H435" s="163">
        <v>1.89</v>
      </c>
      <c r="I435" s="164"/>
      <c r="J435" s="165">
        <f>ROUND(I435*H435,2)</f>
        <v>0</v>
      </c>
      <c r="K435" s="166"/>
      <c r="L435" s="30"/>
      <c r="M435" s="167" t="s">
        <v>1</v>
      </c>
      <c r="N435" s="168" t="s">
        <v>39</v>
      </c>
      <c r="O435" s="55"/>
      <c r="P435" s="169">
        <f>O435*H435</f>
        <v>0</v>
      </c>
      <c r="Q435" s="169">
        <v>2.7599999999999999E-3</v>
      </c>
      <c r="R435" s="169">
        <f>Q435*H435</f>
        <v>5.2163999999999995E-3</v>
      </c>
      <c r="S435" s="169">
        <v>0</v>
      </c>
      <c r="T435" s="170">
        <f>S435*H435</f>
        <v>0</v>
      </c>
      <c r="U435" s="29"/>
      <c r="V435" s="29"/>
      <c r="W435" s="29"/>
      <c r="X435" s="29"/>
      <c r="Y435" s="29"/>
      <c r="Z435" s="29"/>
      <c r="AA435" s="29"/>
      <c r="AB435" s="29"/>
      <c r="AC435" s="29"/>
      <c r="AD435" s="29"/>
      <c r="AE435" s="29"/>
      <c r="AR435" s="171" t="s">
        <v>170</v>
      </c>
      <c r="AT435" s="171" t="s">
        <v>166</v>
      </c>
      <c r="AU435" s="171" t="s">
        <v>84</v>
      </c>
      <c r="AY435" s="14" t="s">
        <v>163</v>
      </c>
      <c r="BE435" s="172">
        <f>IF(N435="základní",J435,0)</f>
        <v>0</v>
      </c>
      <c r="BF435" s="172">
        <f>IF(N435="snížená",J435,0)</f>
        <v>0</v>
      </c>
      <c r="BG435" s="172">
        <f>IF(N435="zákl. přenesená",J435,0)</f>
        <v>0</v>
      </c>
      <c r="BH435" s="172">
        <f>IF(N435="sníž. přenesená",J435,0)</f>
        <v>0</v>
      </c>
      <c r="BI435" s="172">
        <f>IF(N435="nulová",J435,0)</f>
        <v>0</v>
      </c>
      <c r="BJ435" s="14" t="s">
        <v>82</v>
      </c>
      <c r="BK435" s="172">
        <f>ROUND(I435*H435,2)</f>
        <v>0</v>
      </c>
      <c r="BL435" s="14" t="s">
        <v>170</v>
      </c>
      <c r="BM435" s="171" t="s">
        <v>1268</v>
      </c>
    </row>
    <row r="436" spans="1:65" s="2" customFormat="1" ht="21.75" customHeight="1">
      <c r="A436" s="29"/>
      <c r="B436" s="158"/>
      <c r="C436" s="159" t="s">
        <v>1269</v>
      </c>
      <c r="D436" s="159" t="s">
        <v>166</v>
      </c>
      <c r="E436" s="160" t="s">
        <v>1270</v>
      </c>
      <c r="F436" s="161" t="s">
        <v>1271</v>
      </c>
      <c r="G436" s="162" t="s">
        <v>196</v>
      </c>
      <c r="H436" s="163">
        <v>4.4999999999999998E-2</v>
      </c>
      <c r="I436" s="164"/>
      <c r="J436" s="165">
        <f>ROUND(I436*H436,2)</f>
        <v>0</v>
      </c>
      <c r="K436" s="166"/>
      <c r="L436" s="30"/>
      <c r="M436" s="167" t="s">
        <v>1</v>
      </c>
      <c r="N436" s="168" t="s">
        <v>39</v>
      </c>
      <c r="O436" s="55"/>
      <c r="P436" s="169">
        <f>O436*H436</f>
        <v>0</v>
      </c>
      <c r="Q436" s="169">
        <v>0</v>
      </c>
      <c r="R436" s="169">
        <f>Q436*H436</f>
        <v>0</v>
      </c>
      <c r="S436" s="169">
        <v>0</v>
      </c>
      <c r="T436" s="170">
        <f>S436*H436</f>
        <v>0</v>
      </c>
      <c r="U436" s="29"/>
      <c r="V436" s="29"/>
      <c r="W436" s="29"/>
      <c r="X436" s="29"/>
      <c r="Y436" s="29"/>
      <c r="Z436" s="29"/>
      <c r="AA436" s="29"/>
      <c r="AB436" s="29"/>
      <c r="AC436" s="29"/>
      <c r="AD436" s="29"/>
      <c r="AE436" s="29"/>
      <c r="AR436" s="171" t="s">
        <v>536</v>
      </c>
      <c r="AT436" s="171" t="s">
        <v>166</v>
      </c>
      <c r="AU436" s="171" t="s">
        <v>84</v>
      </c>
      <c r="AY436" s="14" t="s">
        <v>163</v>
      </c>
      <c r="BE436" s="172">
        <f>IF(N436="základní",J436,0)</f>
        <v>0</v>
      </c>
      <c r="BF436" s="172">
        <f>IF(N436="snížená",J436,0)</f>
        <v>0</v>
      </c>
      <c r="BG436" s="172">
        <f>IF(N436="zákl. přenesená",J436,0)</f>
        <v>0</v>
      </c>
      <c r="BH436" s="172">
        <f>IF(N436="sníž. přenesená",J436,0)</f>
        <v>0</v>
      </c>
      <c r="BI436" s="172">
        <f>IF(N436="nulová",J436,0)</f>
        <v>0</v>
      </c>
      <c r="BJ436" s="14" t="s">
        <v>82</v>
      </c>
      <c r="BK436" s="172">
        <f>ROUND(I436*H436,2)</f>
        <v>0</v>
      </c>
      <c r="BL436" s="14" t="s">
        <v>536</v>
      </c>
      <c r="BM436" s="171" t="s">
        <v>1272</v>
      </c>
    </row>
    <row r="437" spans="1:65" s="12" customFormat="1" ht="22.9" customHeight="1">
      <c r="B437" s="145"/>
      <c r="D437" s="146" t="s">
        <v>73</v>
      </c>
      <c r="E437" s="156" t="s">
        <v>1273</v>
      </c>
      <c r="F437" s="156" t="s">
        <v>1274</v>
      </c>
      <c r="I437" s="148"/>
      <c r="J437" s="157">
        <f>BK437</f>
        <v>0</v>
      </c>
      <c r="L437" s="145"/>
      <c r="M437" s="150"/>
      <c r="N437" s="151"/>
      <c r="O437" s="151"/>
      <c r="P437" s="152">
        <f>SUM(P438:P442)</f>
        <v>0</v>
      </c>
      <c r="Q437" s="151"/>
      <c r="R437" s="152">
        <f>SUM(R438:R442)</f>
        <v>4.554246280000001E-2</v>
      </c>
      <c r="S437" s="151"/>
      <c r="T437" s="153">
        <f>SUM(T438:T442)</f>
        <v>0</v>
      </c>
      <c r="AR437" s="146" t="s">
        <v>84</v>
      </c>
      <c r="AT437" s="154" t="s">
        <v>73</v>
      </c>
      <c r="AU437" s="154" t="s">
        <v>82</v>
      </c>
      <c r="AY437" s="146" t="s">
        <v>163</v>
      </c>
      <c r="BK437" s="155">
        <f>SUM(BK438:BK442)</f>
        <v>0</v>
      </c>
    </row>
    <row r="438" spans="1:65" s="2" customFormat="1" ht="16.5" customHeight="1">
      <c r="A438" s="29"/>
      <c r="B438" s="158"/>
      <c r="C438" s="159" t="s">
        <v>1275</v>
      </c>
      <c r="D438" s="159" t="s">
        <v>166</v>
      </c>
      <c r="E438" s="160" t="s">
        <v>1276</v>
      </c>
      <c r="F438" s="161" t="s">
        <v>1277</v>
      </c>
      <c r="G438" s="162" t="s">
        <v>169</v>
      </c>
      <c r="H438" s="163">
        <v>99.688000000000002</v>
      </c>
      <c r="I438" s="164"/>
      <c r="J438" s="165">
        <f>ROUND(I438*H438,2)</f>
        <v>0</v>
      </c>
      <c r="K438" s="166"/>
      <c r="L438" s="30"/>
      <c r="M438" s="167" t="s">
        <v>1</v>
      </c>
      <c r="N438" s="168" t="s">
        <v>39</v>
      </c>
      <c r="O438" s="55"/>
      <c r="P438" s="169">
        <f>O438*H438</f>
        <v>0</v>
      </c>
      <c r="Q438" s="169">
        <v>6.7000000000000002E-5</v>
      </c>
      <c r="R438" s="169">
        <f>Q438*H438</f>
        <v>6.6790960000000007E-3</v>
      </c>
      <c r="S438" s="169">
        <v>0</v>
      </c>
      <c r="T438" s="170">
        <f>S438*H438</f>
        <v>0</v>
      </c>
      <c r="U438" s="29"/>
      <c r="V438" s="29"/>
      <c r="W438" s="29"/>
      <c r="X438" s="29"/>
      <c r="Y438" s="29"/>
      <c r="Z438" s="29"/>
      <c r="AA438" s="29"/>
      <c r="AB438" s="29"/>
      <c r="AC438" s="29"/>
      <c r="AD438" s="29"/>
      <c r="AE438" s="29"/>
      <c r="AR438" s="171" t="s">
        <v>536</v>
      </c>
      <c r="AT438" s="171" t="s">
        <v>166</v>
      </c>
      <c r="AU438" s="171" t="s">
        <v>84</v>
      </c>
      <c r="AY438" s="14" t="s">
        <v>163</v>
      </c>
      <c r="BE438" s="172">
        <f>IF(N438="základní",J438,0)</f>
        <v>0</v>
      </c>
      <c r="BF438" s="172">
        <f>IF(N438="snížená",J438,0)</f>
        <v>0</v>
      </c>
      <c r="BG438" s="172">
        <f>IF(N438="zákl. přenesená",J438,0)</f>
        <v>0</v>
      </c>
      <c r="BH438" s="172">
        <f>IF(N438="sníž. přenesená",J438,0)</f>
        <v>0</v>
      </c>
      <c r="BI438" s="172">
        <f>IF(N438="nulová",J438,0)</f>
        <v>0</v>
      </c>
      <c r="BJ438" s="14" t="s">
        <v>82</v>
      </c>
      <c r="BK438" s="172">
        <f>ROUND(I438*H438,2)</f>
        <v>0</v>
      </c>
      <c r="BL438" s="14" t="s">
        <v>536</v>
      </c>
      <c r="BM438" s="171" t="s">
        <v>1278</v>
      </c>
    </row>
    <row r="439" spans="1:65" s="2" customFormat="1" ht="16.5" customHeight="1">
      <c r="A439" s="29"/>
      <c r="B439" s="158"/>
      <c r="C439" s="159" t="s">
        <v>1279</v>
      </c>
      <c r="D439" s="159" t="s">
        <v>166</v>
      </c>
      <c r="E439" s="160" t="s">
        <v>1280</v>
      </c>
      <c r="F439" s="161" t="s">
        <v>1281</v>
      </c>
      <c r="G439" s="162" t="s">
        <v>169</v>
      </c>
      <c r="H439" s="163">
        <v>99.688000000000002</v>
      </c>
      <c r="I439" s="164"/>
      <c r="J439" s="165">
        <f>ROUND(I439*H439,2)</f>
        <v>0</v>
      </c>
      <c r="K439" s="166"/>
      <c r="L439" s="30"/>
      <c r="M439" s="167" t="s">
        <v>1</v>
      </c>
      <c r="N439" s="168" t="s">
        <v>39</v>
      </c>
      <c r="O439" s="55"/>
      <c r="P439" s="169">
        <f>O439*H439</f>
        <v>0</v>
      </c>
      <c r="Q439" s="169">
        <v>0</v>
      </c>
      <c r="R439" s="169">
        <f>Q439*H439</f>
        <v>0</v>
      </c>
      <c r="S439" s="169">
        <v>0</v>
      </c>
      <c r="T439" s="170">
        <f>S439*H439</f>
        <v>0</v>
      </c>
      <c r="U439" s="29"/>
      <c r="V439" s="29"/>
      <c r="W439" s="29"/>
      <c r="X439" s="29"/>
      <c r="Y439" s="29"/>
      <c r="Z439" s="29"/>
      <c r="AA439" s="29"/>
      <c r="AB439" s="29"/>
      <c r="AC439" s="29"/>
      <c r="AD439" s="29"/>
      <c r="AE439" s="29"/>
      <c r="AR439" s="171" t="s">
        <v>536</v>
      </c>
      <c r="AT439" s="171" t="s">
        <v>166</v>
      </c>
      <c r="AU439" s="171" t="s">
        <v>84</v>
      </c>
      <c r="AY439" s="14" t="s">
        <v>163</v>
      </c>
      <c r="BE439" s="172">
        <f>IF(N439="základní",J439,0)</f>
        <v>0</v>
      </c>
      <c r="BF439" s="172">
        <f>IF(N439="snížená",J439,0)</f>
        <v>0</v>
      </c>
      <c r="BG439" s="172">
        <f>IF(N439="zákl. přenesená",J439,0)</f>
        <v>0</v>
      </c>
      <c r="BH439" s="172">
        <f>IF(N439="sníž. přenesená",J439,0)</f>
        <v>0</v>
      </c>
      <c r="BI439" s="172">
        <f>IF(N439="nulová",J439,0)</f>
        <v>0</v>
      </c>
      <c r="BJ439" s="14" t="s">
        <v>82</v>
      </c>
      <c r="BK439" s="172">
        <f>ROUND(I439*H439,2)</f>
        <v>0</v>
      </c>
      <c r="BL439" s="14" t="s">
        <v>536</v>
      </c>
      <c r="BM439" s="171" t="s">
        <v>1282</v>
      </c>
    </row>
    <row r="440" spans="1:65" s="2" customFormat="1" ht="21.75" customHeight="1">
      <c r="A440" s="29"/>
      <c r="B440" s="158"/>
      <c r="C440" s="159" t="s">
        <v>1283</v>
      </c>
      <c r="D440" s="159" t="s">
        <v>166</v>
      </c>
      <c r="E440" s="160" t="s">
        <v>1284</v>
      </c>
      <c r="F440" s="161" t="s">
        <v>1285</v>
      </c>
      <c r="G440" s="162" t="s">
        <v>169</v>
      </c>
      <c r="H440" s="163">
        <v>99.688000000000002</v>
      </c>
      <c r="I440" s="164"/>
      <c r="J440" s="165">
        <f>ROUND(I440*H440,2)</f>
        <v>0</v>
      </c>
      <c r="K440" s="166"/>
      <c r="L440" s="30"/>
      <c r="M440" s="167" t="s">
        <v>1</v>
      </c>
      <c r="N440" s="168" t="s">
        <v>39</v>
      </c>
      <c r="O440" s="55"/>
      <c r="P440" s="169">
        <f>O440*H440</f>
        <v>0</v>
      </c>
      <c r="Q440" s="169">
        <v>1.4375E-4</v>
      </c>
      <c r="R440" s="169">
        <f>Q440*H440</f>
        <v>1.433015E-2</v>
      </c>
      <c r="S440" s="169">
        <v>0</v>
      </c>
      <c r="T440" s="170">
        <f>S440*H440</f>
        <v>0</v>
      </c>
      <c r="U440" s="29"/>
      <c r="V440" s="29"/>
      <c r="W440" s="29"/>
      <c r="X440" s="29"/>
      <c r="Y440" s="29"/>
      <c r="Z440" s="29"/>
      <c r="AA440" s="29"/>
      <c r="AB440" s="29"/>
      <c r="AC440" s="29"/>
      <c r="AD440" s="29"/>
      <c r="AE440" s="29"/>
      <c r="AR440" s="171" t="s">
        <v>536</v>
      </c>
      <c r="AT440" s="171" t="s">
        <v>166</v>
      </c>
      <c r="AU440" s="171" t="s">
        <v>84</v>
      </c>
      <c r="AY440" s="14" t="s">
        <v>163</v>
      </c>
      <c r="BE440" s="172">
        <f>IF(N440="základní",J440,0)</f>
        <v>0</v>
      </c>
      <c r="BF440" s="172">
        <f>IF(N440="snížená",J440,0)</f>
        <v>0</v>
      </c>
      <c r="BG440" s="172">
        <f>IF(N440="zákl. přenesená",J440,0)</f>
        <v>0</v>
      </c>
      <c r="BH440" s="172">
        <f>IF(N440="sníž. přenesená",J440,0)</f>
        <v>0</v>
      </c>
      <c r="BI440" s="172">
        <f>IF(N440="nulová",J440,0)</f>
        <v>0</v>
      </c>
      <c r="BJ440" s="14" t="s">
        <v>82</v>
      </c>
      <c r="BK440" s="172">
        <f>ROUND(I440*H440,2)</f>
        <v>0</v>
      </c>
      <c r="BL440" s="14" t="s">
        <v>536</v>
      </c>
      <c r="BM440" s="171" t="s">
        <v>1286</v>
      </c>
    </row>
    <row r="441" spans="1:65" s="2" customFormat="1" ht="21.75" customHeight="1">
      <c r="A441" s="29"/>
      <c r="B441" s="158"/>
      <c r="C441" s="159" t="s">
        <v>1287</v>
      </c>
      <c r="D441" s="159" t="s">
        <v>166</v>
      </c>
      <c r="E441" s="160" t="s">
        <v>1288</v>
      </c>
      <c r="F441" s="161" t="s">
        <v>1289</v>
      </c>
      <c r="G441" s="162" t="s">
        <v>169</v>
      </c>
      <c r="H441" s="163">
        <v>99.688000000000002</v>
      </c>
      <c r="I441" s="164"/>
      <c r="J441" s="165">
        <f>ROUND(I441*H441,2)</f>
        <v>0</v>
      </c>
      <c r="K441" s="166"/>
      <c r="L441" s="30"/>
      <c r="M441" s="167" t="s">
        <v>1</v>
      </c>
      <c r="N441" s="168" t="s">
        <v>39</v>
      </c>
      <c r="O441" s="55"/>
      <c r="P441" s="169">
        <f>O441*H441</f>
        <v>0</v>
      </c>
      <c r="Q441" s="169">
        <v>1.2305000000000001E-4</v>
      </c>
      <c r="R441" s="169">
        <f>Q441*H441</f>
        <v>1.2266608400000002E-2</v>
      </c>
      <c r="S441" s="169">
        <v>0</v>
      </c>
      <c r="T441" s="170">
        <f>S441*H441</f>
        <v>0</v>
      </c>
      <c r="U441" s="29"/>
      <c r="V441" s="29"/>
      <c r="W441" s="29"/>
      <c r="X441" s="29"/>
      <c r="Y441" s="29"/>
      <c r="Z441" s="29"/>
      <c r="AA441" s="29"/>
      <c r="AB441" s="29"/>
      <c r="AC441" s="29"/>
      <c r="AD441" s="29"/>
      <c r="AE441" s="29"/>
      <c r="AR441" s="171" t="s">
        <v>536</v>
      </c>
      <c r="AT441" s="171" t="s">
        <v>166</v>
      </c>
      <c r="AU441" s="171" t="s">
        <v>84</v>
      </c>
      <c r="AY441" s="14" t="s">
        <v>163</v>
      </c>
      <c r="BE441" s="172">
        <f>IF(N441="základní",J441,0)</f>
        <v>0</v>
      </c>
      <c r="BF441" s="172">
        <f>IF(N441="snížená",J441,0)</f>
        <v>0</v>
      </c>
      <c r="BG441" s="172">
        <f>IF(N441="zákl. přenesená",J441,0)</f>
        <v>0</v>
      </c>
      <c r="BH441" s="172">
        <f>IF(N441="sníž. přenesená",J441,0)</f>
        <v>0</v>
      </c>
      <c r="BI441" s="172">
        <f>IF(N441="nulová",J441,0)</f>
        <v>0</v>
      </c>
      <c r="BJ441" s="14" t="s">
        <v>82</v>
      </c>
      <c r="BK441" s="172">
        <f>ROUND(I441*H441,2)</f>
        <v>0</v>
      </c>
      <c r="BL441" s="14" t="s">
        <v>536</v>
      </c>
      <c r="BM441" s="171" t="s">
        <v>1290</v>
      </c>
    </row>
    <row r="442" spans="1:65" s="2" customFormat="1" ht="21.75" customHeight="1">
      <c r="A442" s="29"/>
      <c r="B442" s="158"/>
      <c r="C442" s="159" t="s">
        <v>1291</v>
      </c>
      <c r="D442" s="159" t="s">
        <v>166</v>
      </c>
      <c r="E442" s="160" t="s">
        <v>1292</v>
      </c>
      <c r="F442" s="161" t="s">
        <v>1293</v>
      </c>
      <c r="G442" s="162" t="s">
        <v>169</v>
      </c>
      <c r="H442" s="163">
        <v>99.688000000000002</v>
      </c>
      <c r="I442" s="164"/>
      <c r="J442" s="165">
        <f>ROUND(I442*H442,2)</f>
        <v>0</v>
      </c>
      <c r="K442" s="166"/>
      <c r="L442" s="30"/>
      <c r="M442" s="167" t="s">
        <v>1</v>
      </c>
      <c r="N442" s="168" t="s">
        <v>39</v>
      </c>
      <c r="O442" s="55"/>
      <c r="P442" s="169">
        <f>O442*H442</f>
        <v>0</v>
      </c>
      <c r="Q442" s="169">
        <v>1.2305000000000001E-4</v>
      </c>
      <c r="R442" s="169">
        <f>Q442*H442</f>
        <v>1.2266608400000002E-2</v>
      </c>
      <c r="S442" s="169">
        <v>0</v>
      </c>
      <c r="T442" s="170">
        <f>S442*H442</f>
        <v>0</v>
      </c>
      <c r="U442" s="29"/>
      <c r="V442" s="29"/>
      <c r="W442" s="29"/>
      <c r="X442" s="29"/>
      <c r="Y442" s="29"/>
      <c r="Z442" s="29"/>
      <c r="AA442" s="29"/>
      <c r="AB442" s="29"/>
      <c r="AC442" s="29"/>
      <c r="AD442" s="29"/>
      <c r="AE442" s="29"/>
      <c r="AR442" s="171" t="s">
        <v>536</v>
      </c>
      <c r="AT442" s="171" t="s">
        <v>166</v>
      </c>
      <c r="AU442" s="171" t="s">
        <v>84</v>
      </c>
      <c r="AY442" s="14" t="s">
        <v>163</v>
      </c>
      <c r="BE442" s="172">
        <f>IF(N442="základní",J442,0)</f>
        <v>0</v>
      </c>
      <c r="BF442" s="172">
        <f>IF(N442="snížená",J442,0)</f>
        <v>0</v>
      </c>
      <c r="BG442" s="172">
        <f>IF(N442="zákl. přenesená",J442,0)</f>
        <v>0</v>
      </c>
      <c r="BH442" s="172">
        <f>IF(N442="sníž. přenesená",J442,0)</f>
        <v>0</v>
      </c>
      <c r="BI442" s="172">
        <f>IF(N442="nulová",J442,0)</f>
        <v>0</v>
      </c>
      <c r="BJ442" s="14" t="s">
        <v>82</v>
      </c>
      <c r="BK442" s="172">
        <f>ROUND(I442*H442,2)</f>
        <v>0</v>
      </c>
      <c r="BL442" s="14" t="s">
        <v>536</v>
      </c>
      <c r="BM442" s="171" t="s">
        <v>1294</v>
      </c>
    </row>
    <row r="443" spans="1:65" s="12" customFormat="1" ht="22.9" customHeight="1">
      <c r="B443" s="145"/>
      <c r="D443" s="146" t="s">
        <v>73</v>
      </c>
      <c r="E443" s="156" t="s">
        <v>1295</v>
      </c>
      <c r="F443" s="156" t="s">
        <v>1296</v>
      </c>
      <c r="I443" s="148"/>
      <c r="J443" s="157">
        <f>BK443</f>
        <v>0</v>
      </c>
      <c r="L443" s="145"/>
      <c r="M443" s="150"/>
      <c r="N443" s="151"/>
      <c r="O443" s="151"/>
      <c r="P443" s="152">
        <f>SUM(P444:P448)</f>
        <v>0</v>
      </c>
      <c r="Q443" s="151"/>
      <c r="R443" s="152">
        <f>SUM(R444:R448)</f>
        <v>3.16686367856</v>
      </c>
      <c r="S443" s="151"/>
      <c r="T443" s="153">
        <f>SUM(T444:T448)</f>
        <v>0.65710402000000001</v>
      </c>
      <c r="AR443" s="146" t="s">
        <v>84</v>
      </c>
      <c r="AT443" s="154" t="s">
        <v>73</v>
      </c>
      <c r="AU443" s="154" t="s">
        <v>82</v>
      </c>
      <c r="AY443" s="146" t="s">
        <v>163</v>
      </c>
      <c r="BK443" s="155">
        <f>SUM(BK444:BK448)</f>
        <v>0</v>
      </c>
    </row>
    <row r="444" spans="1:65" s="2" customFormat="1" ht="21.75" customHeight="1">
      <c r="A444" s="29"/>
      <c r="B444" s="158"/>
      <c r="C444" s="159" t="s">
        <v>1297</v>
      </c>
      <c r="D444" s="159" t="s">
        <v>166</v>
      </c>
      <c r="E444" s="160" t="s">
        <v>1298</v>
      </c>
      <c r="F444" s="161" t="s">
        <v>1299</v>
      </c>
      <c r="G444" s="162" t="s">
        <v>169</v>
      </c>
      <c r="H444" s="163">
        <v>1428.4870000000001</v>
      </c>
      <c r="I444" s="164"/>
      <c r="J444" s="165">
        <f>ROUND(I444*H444,2)</f>
        <v>0</v>
      </c>
      <c r="K444" s="166"/>
      <c r="L444" s="30"/>
      <c r="M444" s="167" t="s">
        <v>1</v>
      </c>
      <c r="N444" s="168" t="s">
        <v>39</v>
      </c>
      <c r="O444" s="55"/>
      <c r="P444" s="169">
        <f>O444*H444</f>
        <v>0</v>
      </c>
      <c r="Q444" s="169">
        <v>0</v>
      </c>
      <c r="R444" s="169">
        <f>Q444*H444</f>
        <v>0</v>
      </c>
      <c r="S444" s="169">
        <v>0</v>
      </c>
      <c r="T444" s="170">
        <f>S444*H444</f>
        <v>0</v>
      </c>
      <c r="U444" s="29"/>
      <c r="V444" s="29"/>
      <c r="W444" s="29"/>
      <c r="X444" s="29"/>
      <c r="Y444" s="29"/>
      <c r="Z444" s="29"/>
      <c r="AA444" s="29"/>
      <c r="AB444" s="29"/>
      <c r="AC444" s="29"/>
      <c r="AD444" s="29"/>
      <c r="AE444" s="29"/>
      <c r="AR444" s="171" t="s">
        <v>536</v>
      </c>
      <c r="AT444" s="171" t="s">
        <v>166</v>
      </c>
      <c r="AU444" s="171" t="s">
        <v>84</v>
      </c>
      <c r="AY444" s="14" t="s">
        <v>163</v>
      </c>
      <c r="BE444" s="172">
        <f>IF(N444="základní",J444,0)</f>
        <v>0</v>
      </c>
      <c r="BF444" s="172">
        <f>IF(N444="snížená",J444,0)</f>
        <v>0</v>
      </c>
      <c r="BG444" s="172">
        <f>IF(N444="zákl. přenesená",J444,0)</f>
        <v>0</v>
      </c>
      <c r="BH444" s="172">
        <f>IF(N444="sníž. přenesená",J444,0)</f>
        <v>0</v>
      </c>
      <c r="BI444" s="172">
        <f>IF(N444="nulová",J444,0)</f>
        <v>0</v>
      </c>
      <c r="BJ444" s="14" t="s">
        <v>82</v>
      </c>
      <c r="BK444" s="172">
        <f>ROUND(I444*H444,2)</f>
        <v>0</v>
      </c>
      <c r="BL444" s="14" t="s">
        <v>536</v>
      </c>
      <c r="BM444" s="171" t="s">
        <v>1300</v>
      </c>
    </row>
    <row r="445" spans="1:65" s="2" customFormat="1" ht="21.75" customHeight="1">
      <c r="A445" s="29"/>
      <c r="B445" s="158"/>
      <c r="C445" s="159" t="s">
        <v>1301</v>
      </c>
      <c r="D445" s="159" t="s">
        <v>166</v>
      </c>
      <c r="E445" s="160" t="s">
        <v>1302</v>
      </c>
      <c r="F445" s="161" t="s">
        <v>1303</v>
      </c>
      <c r="G445" s="162" t="s">
        <v>169</v>
      </c>
      <c r="H445" s="163">
        <v>1428.4870000000001</v>
      </c>
      <c r="I445" s="164"/>
      <c r="J445" s="165">
        <f>ROUND(I445*H445,2)</f>
        <v>0</v>
      </c>
      <c r="K445" s="166"/>
      <c r="L445" s="30"/>
      <c r="M445" s="167" t="s">
        <v>1</v>
      </c>
      <c r="N445" s="168" t="s">
        <v>39</v>
      </c>
      <c r="O445" s="55"/>
      <c r="P445" s="169">
        <f>O445*H445</f>
        <v>0</v>
      </c>
      <c r="Q445" s="169">
        <v>2.08E-6</v>
      </c>
      <c r="R445" s="169">
        <f>Q445*H445</f>
        <v>2.9712529600000002E-3</v>
      </c>
      <c r="S445" s="169">
        <v>1.4999999999999999E-4</v>
      </c>
      <c r="T445" s="170">
        <f>S445*H445</f>
        <v>0.21427304999999999</v>
      </c>
      <c r="U445" s="29"/>
      <c r="V445" s="29"/>
      <c r="W445" s="29"/>
      <c r="X445" s="29"/>
      <c r="Y445" s="29"/>
      <c r="Z445" s="29"/>
      <c r="AA445" s="29"/>
      <c r="AB445" s="29"/>
      <c r="AC445" s="29"/>
      <c r="AD445" s="29"/>
      <c r="AE445" s="29"/>
      <c r="AR445" s="171" t="s">
        <v>536</v>
      </c>
      <c r="AT445" s="171" t="s">
        <v>166</v>
      </c>
      <c r="AU445" s="171" t="s">
        <v>84</v>
      </c>
      <c r="AY445" s="14" t="s">
        <v>163</v>
      </c>
      <c r="BE445" s="172">
        <f>IF(N445="základní",J445,0)</f>
        <v>0</v>
      </c>
      <c r="BF445" s="172">
        <f>IF(N445="snížená",J445,0)</f>
        <v>0</v>
      </c>
      <c r="BG445" s="172">
        <f>IF(N445="zákl. přenesená",J445,0)</f>
        <v>0</v>
      </c>
      <c r="BH445" s="172">
        <f>IF(N445="sníž. přenesená",J445,0)</f>
        <v>0</v>
      </c>
      <c r="BI445" s="172">
        <f>IF(N445="nulová",J445,0)</f>
        <v>0</v>
      </c>
      <c r="BJ445" s="14" t="s">
        <v>82</v>
      </c>
      <c r="BK445" s="172">
        <f>ROUND(I445*H445,2)</f>
        <v>0</v>
      </c>
      <c r="BL445" s="14" t="s">
        <v>536</v>
      </c>
      <c r="BM445" s="171" t="s">
        <v>1304</v>
      </c>
    </row>
    <row r="446" spans="1:65" s="2" customFormat="1" ht="16.5" customHeight="1">
      <c r="A446" s="29"/>
      <c r="B446" s="158"/>
      <c r="C446" s="159" t="s">
        <v>1305</v>
      </c>
      <c r="D446" s="159" t="s">
        <v>166</v>
      </c>
      <c r="E446" s="160" t="s">
        <v>1306</v>
      </c>
      <c r="F446" s="161" t="s">
        <v>1307</v>
      </c>
      <c r="G446" s="162" t="s">
        <v>169</v>
      </c>
      <c r="H446" s="163">
        <v>1428.4870000000001</v>
      </c>
      <c r="I446" s="164"/>
      <c r="J446" s="165">
        <f>ROUND(I446*H446,2)</f>
        <v>0</v>
      </c>
      <c r="K446" s="166"/>
      <c r="L446" s="30"/>
      <c r="M446" s="167" t="s">
        <v>1</v>
      </c>
      <c r="N446" s="168" t="s">
        <v>39</v>
      </c>
      <c r="O446" s="55"/>
      <c r="P446" s="169">
        <f>O446*H446</f>
        <v>0</v>
      </c>
      <c r="Q446" s="169">
        <v>1E-3</v>
      </c>
      <c r="R446" s="169">
        <f>Q446*H446</f>
        <v>1.4284870000000001</v>
      </c>
      <c r="S446" s="169">
        <v>3.1E-4</v>
      </c>
      <c r="T446" s="170">
        <f>S446*H446</f>
        <v>0.44283097000000005</v>
      </c>
      <c r="U446" s="29"/>
      <c r="V446" s="29"/>
      <c r="W446" s="29"/>
      <c r="X446" s="29"/>
      <c r="Y446" s="29"/>
      <c r="Z446" s="29"/>
      <c r="AA446" s="29"/>
      <c r="AB446" s="29"/>
      <c r="AC446" s="29"/>
      <c r="AD446" s="29"/>
      <c r="AE446" s="29"/>
      <c r="AR446" s="171" t="s">
        <v>536</v>
      </c>
      <c r="AT446" s="171" t="s">
        <v>166</v>
      </c>
      <c r="AU446" s="171" t="s">
        <v>84</v>
      </c>
      <c r="AY446" s="14" t="s">
        <v>163</v>
      </c>
      <c r="BE446" s="172">
        <f>IF(N446="základní",J446,0)</f>
        <v>0</v>
      </c>
      <c r="BF446" s="172">
        <f>IF(N446="snížená",J446,0)</f>
        <v>0</v>
      </c>
      <c r="BG446" s="172">
        <f>IF(N446="zákl. přenesená",J446,0)</f>
        <v>0</v>
      </c>
      <c r="BH446" s="172">
        <f>IF(N446="sníž. přenesená",J446,0)</f>
        <v>0</v>
      </c>
      <c r="BI446" s="172">
        <f>IF(N446="nulová",J446,0)</f>
        <v>0</v>
      </c>
      <c r="BJ446" s="14" t="s">
        <v>82</v>
      </c>
      <c r="BK446" s="172">
        <f>ROUND(I446*H446,2)</f>
        <v>0</v>
      </c>
      <c r="BL446" s="14" t="s">
        <v>536</v>
      </c>
      <c r="BM446" s="171" t="s">
        <v>1308</v>
      </c>
    </row>
    <row r="447" spans="1:65" s="2" customFormat="1" ht="21.75" customHeight="1">
      <c r="A447" s="29"/>
      <c r="B447" s="158"/>
      <c r="C447" s="159" t="s">
        <v>1309</v>
      </c>
      <c r="D447" s="159" t="s">
        <v>166</v>
      </c>
      <c r="E447" s="160" t="s">
        <v>1310</v>
      </c>
      <c r="F447" s="161" t="s">
        <v>1311</v>
      </c>
      <c r="G447" s="162" t="s">
        <v>169</v>
      </c>
      <c r="H447" s="163">
        <v>3561.998</v>
      </c>
      <c r="I447" s="164"/>
      <c r="J447" s="165">
        <f>ROUND(I447*H447,2)</f>
        <v>0</v>
      </c>
      <c r="K447" s="166"/>
      <c r="L447" s="30"/>
      <c r="M447" s="167" t="s">
        <v>1</v>
      </c>
      <c r="N447" s="168" t="s">
        <v>39</v>
      </c>
      <c r="O447" s="55"/>
      <c r="P447" s="169">
        <f>O447*H447</f>
        <v>0</v>
      </c>
      <c r="Q447" s="169">
        <v>2.0120000000000001E-4</v>
      </c>
      <c r="R447" s="169">
        <f>Q447*H447</f>
        <v>0.71667399760000006</v>
      </c>
      <c r="S447" s="169">
        <v>0</v>
      </c>
      <c r="T447" s="170">
        <f>S447*H447</f>
        <v>0</v>
      </c>
      <c r="U447" s="29"/>
      <c r="V447" s="29"/>
      <c r="W447" s="29"/>
      <c r="X447" s="29"/>
      <c r="Y447" s="29"/>
      <c r="Z447" s="29"/>
      <c r="AA447" s="29"/>
      <c r="AB447" s="29"/>
      <c r="AC447" s="29"/>
      <c r="AD447" s="29"/>
      <c r="AE447" s="29"/>
      <c r="AR447" s="171" t="s">
        <v>536</v>
      </c>
      <c r="AT447" s="171" t="s">
        <v>166</v>
      </c>
      <c r="AU447" s="171" t="s">
        <v>84</v>
      </c>
      <c r="AY447" s="14" t="s">
        <v>163</v>
      </c>
      <c r="BE447" s="172">
        <f>IF(N447="základní",J447,0)</f>
        <v>0</v>
      </c>
      <c r="BF447" s="172">
        <f>IF(N447="snížená",J447,0)</f>
        <v>0</v>
      </c>
      <c r="BG447" s="172">
        <f>IF(N447="zákl. přenesená",J447,0)</f>
        <v>0</v>
      </c>
      <c r="BH447" s="172">
        <f>IF(N447="sníž. přenesená",J447,0)</f>
        <v>0</v>
      </c>
      <c r="BI447" s="172">
        <f>IF(N447="nulová",J447,0)</f>
        <v>0</v>
      </c>
      <c r="BJ447" s="14" t="s">
        <v>82</v>
      </c>
      <c r="BK447" s="172">
        <f>ROUND(I447*H447,2)</f>
        <v>0</v>
      </c>
      <c r="BL447" s="14" t="s">
        <v>536</v>
      </c>
      <c r="BM447" s="171" t="s">
        <v>1312</v>
      </c>
    </row>
    <row r="448" spans="1:65" s="2" customFormat="1" ht="21.75" customHeight="1">
      <c r="A448" s="29"/>
      <c r="B448" s="158"/>
      <c r="C448" s="159" t="s">
        <v>1313</v>
      </c>
      <c r="D448" s="159" t="s">
        <v>166</v>
      </c>
      <c r="E448" s="160" t="s">
        <v>1314</v>
      </c>
      <c r="F448" s="161" t="s">
        <v>1315</v>
      </c>
      <c r="G448" s="162" t="s">
        <v>169</v>
      </c>
      <c r="H448" s="163">
        <v>3561.998</v>
      </c>
      <c r="I448" s="164"/>
      <c r="J448" s="165">
        <f>ROUND(I448*H448,2)</f>
        <v>0</v>
      </c>
      <c r="K448" s="166"/>
      <c r="L448" s="30"/>
      <c r="M448" s="167" t="s">
        <v>1</v>
      </c>
      <c r="N448" s="168" t="s">
        <v>39</v>
      </c>
      <c r="O448" s="55"/>
      <c r="P448" s="169">
        <f>O448*H448</f>
        <v>0</v>
      </c>
      <c r="Q448" s="169">
        <v>2.8600000000000001E-4</v>
      </c>
      <c r="R448" s="169">
        <f>Q448*H448</f>
        <v>1.0187314280000002</v>
      </c>
      <c r="S448" s="169">
        <v>0</v>
      </c>
      <c r="T448" s="170">
        <f>S448*H448</f>
        <v>0</v>
      </c>
      <c r="U448" s="29"/>
      <c r="V448" s="29"/>
      <c r="W448" s="29"/>
      <c r="X448" s="29"/>
      <c r="Y448" s="29"/>
      <c r="Z448" s="29"/>
      <c r="AA448" s="29"/>
      <c r="AB448" s="29"/>
      <c r="AC448" s="29"/>
      <c r="AD448" s="29"/>
      <c r="AE448" s="29"/>
      <c r="AR448" s="171" t="s">
        <v>536</v>
      </c>
      <c r="AT448" s="171" t="s">
        <v>166</v>
      </c>
      <c r="AU448" s="171" t="s">
        <v>84</v>
      </c>
      <c r="AY448" s="14" t="s">
        <v>163</v>
      </c>
      <c r="BE448" s="172">
        <f>IF(N448="základní",J448,0)</f>
        <v>0</v>
      </c>
      <c r="BF448" s="172">
        <f>IF(N448="snížená",J448,0)</f>
        <v>0</v>
      </c>
      <c r="BG448" s="172">
        <f>IF(N448="zákl. přenesená",J448,0)</f>
        <v>0</v>
      </c>
      <c r="BH448" s="172">
        <f>IF(N448="sníž. přenesená",J448,0)</f>
        <v>0</v>
      </c>
      <c r="BI448" s="172">
        <f>IF(N448="nulová",J448,0)</f>
        <v>0</v>
      </c>
      <c r="BJ448" s="14" t="s">
        <v>82</v>
      </c>
      <c r="BK448" s="172">
        <f>ROUND(I448*H448,2)</f>
        <v>0</v>
      </c>
      <c r="BL448" s="14" t="s">
        <v>536</v>
      </c>
      <c r="BM448" s="171" t="s">
        <v>1316</v>
      </c>
    </row>
    <row r="449" spans="1:65" s="12" customFormat="1" ht="25.9" customHeight="1">
      <c r="B449" s="145"/>
      <c r="D449" s="146" t="s">
        <v>73</v>
      </c>
      <c r="E449" s="147" t="s">
        <v>1317</v>
      </c>
      <c r="F449" s="147" t="s">
        <v>1318</v>
      </c>
      <c r="I449" s="148"/>
      <c r="J449" s="149">
        <f>BK449</f>
        <v>0</v>
      </c>
      <c r="L449" s="145"/>
      <c r="M449" s="150"/>
      <c r="N449" s="151"/>
      <c r="O449" s="151"/>
      <c r="P449" s="152">
        <f>P450</f>
        <v>0</v>
      </c>
      <c r="Q449" s="151"/>
      <c r="R449" s="152">
        <f>R450</f>
        <v>0</v>
      </c>
      <c r="S449" s="151"/>
      <c r="T449" s="153">
        <f>T450</f>
        <v>0</v>
      </c>
      <c r="AR449" s="146" t="s">
        <v>298</v>
      </c>
      <c r="AT449" s="154" t="s">
        <v>73</v>
      </c>
      <c r="AU449" s="154" t="s">
        <v>74</v>
      </c>
      <c r="AY449" s="146" t="s">
        <v>163</v>
      </c>
      <c r="BK449" s="155">
        <f>BK450</f>
        <v>0</v>
      </c>
    </row>
    <row r="450" spans="1:65" s="2" customFormat="1" ht="16.5" customHeight="1">
      <c r="A450" s="29"/>
      <c r="B450" s="158"/>
      <c r="C450" s="159" t="s">
        <v>1319</v>
      </c>
      <c r="D450" s="159" t="s">
        <v>166</v>
      </c>
      <c r="E450" s="160" t="s">
        <v>1320</v>
      </c>
      <c r="F450" s="161" t="s">
        <v>1321</v>
      </c>
      <c r="G450" s="162" t="s">
        <v>1322</v>
      </c>
      <c r="H450" s="184"/>
      <c r="I450" s="164"/>
      <c r="J450" s="165">
        <f>ROUND(I450*H450,2)</f>
        <v>0</v>
      </c>
      <c r="K450" s="166"/>
      <c r="L450" s="30"/>
      <c r="M450" s="185" t="s">
        <v>1</v>
      </c>
      <c r="N450" s="186" t="s">
        <v>39</v>
      </c>
      <c r="O450" s="187"/>
      <c r="P450" s="188">
        <f>O450*H450</f>
        <v>0</v>
      </c>
      <c r="Q450" s="188">
        <v>0</v>
      </c>
      <c r="R450" s="188">
        <f>Q450*H450</f>
        <v>0</v>
      </c>
      <c r="S450" s="188">
        <v>0</v>
      </c>
      <c r="T450" s="189">
        <f>S450*H450</f>
        <v>0</v>
      </c>
      <c r="U450" s="29"/>
      <c r="V450" s="29"/>
      <c r="W450" s="29"/>
      <c r="X450" s="29"/>
      <c r="Y450" s="29"/>
      <c r="Z450" s="29"/>
      <c r="AA450" s="29"/>
      <c r="AB450" s="29"/>
      <c r="AC450" s="29"/>
      <c r="AD450" s="29"/>
      <c r="AE450" s="29"/>
      <c r="AR450" s="171" t="s">
        <v>1323</v>
      </c>
      <c r="AT450" s="171" t="s">
        <v>166</v>
      </c>
      <c r="AU450" s="171" t="s">
        <v>82</v>
      </c>
      <c r="AY450" s="14" t="s">
        <v>163</v>
      </c>
      <c r="BE450" s="172">
        <f>IF(N450="základní",J450,0)</f>
        <v>0</v>
      </c>
      <c r="BF450" s="172">
        <f>IF(N450="snížená",J450,0)</f>
        <v>0</v>
      </c>
      <c r="BG450" s="172">
        <f>IF(N450="zákl. přenesená",J450,0)</f>
        <v>0</v>
      </c>
      <c r="BH450" s="172">
        <f>IF(N450="sníž. přenesená",J450,0)</f>
        <v>0</v>
      </c>
      <c r="BI450" s="172">
        <f>IF(N450="nulová",J450,0)</f>
        <v>0</v>
      </c>
      <c r="BJ450" s="14" t="s">
        <v>82</v>
      </c>
      <c r="BK450" s="172">
        <f>ROUND(I450*H450,2)</f>
        <v>0</v>
      </c>
      <c r="BL450" s="14" t="s">
        <v>1323</v>
      </c>
      <c r="BM450" s="171" t="s">
        <v>1324</v>
      </c>
    </row>
    <row r="451" spans="1:65" s="2" customFormat="1" ht="6.95" customHeight="1">
      <c r="A451" s="29"/>
      <c r="B451" s="44"/>
      <c r="C451" s="45"/>
      <c r="D451" s="45"/>
      <c r="E451" s="45"/>
      <c r="F451" s="45"/>
      <c r="G451" s="45"/>
      <c r="H451" s="45"/>
      <c r="I451" s="117"/>
      <c r="J451" s="45"/>
      <c r="K451" s="45"/>
      <c r="L451" s="30"/>
      <c r="M451" s="29"/>
      <c r="O451" s="29"/>
      <c r="P451" s="29"/>
      <c r="Q451" s="29"/>
      <c r="R451" s="29"/>
      <c r="S451" s="29"/>
      <c r="T451" s="29"/>
      <c r="U451" s="29"/>
      <c r="V451" s="29"/>
      <c r="W451" s="29"/>
      <c r="X451" s="29"/>
      <c r="Y451" s="29"/>
      <c r="Z451" s="29"/>
      <c r="AA451" s="29"/>
      <c r="AB451" s="29"/>
      <c r="AC451" s="29"/>
      <c r="AD451" s="29"/>
      <c r="AE451" s="29"/>
    </row>
  </sheetData>
  <autoFilter ref="C143:K450"/>
  <mergeCells count="9">
    <mergeCell ref="E87:H87"/>
    <mergeCell ref="E134:H134"/>
    <mergeCell ref="E136:H13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9"/>
  <sheetViews>
    <sheetView showGridLines="0" workbookViewId="0">
      <selection activeCell="X15" sqref="X1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4" t="s">
        <v>87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84</v>
      </c>
    </row>
    <row r="4" spans="1:46" s="1" customFormat="1" ht="24.95" customHeight="1">
      <c r="B4" s="17"/>
      <c r="D4" s="18" t="s">
        <v>112</v>
      </c>
      <c r="I4" s="90"/>
      <c r="L4" s="17"/>
      <c r="M4" s="92" t="s">
        <v>10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16</v>
      </c>
      <c r="I6" s="90"/>
      <c r="L6" s="17"/>
    </row>
    <row r="7" spans="1:46" s="1" customFormat="1" ht="16.5" customHeight="1">
      <c r="B7" s="17"/>
      <c r="E7" s="237" t="str">
        <f>'Rekapitulace stavby'!K6</f>
        <v>Rekonstrukce vnitřních prostor žst. Choceň</v>
      </c>
      <c r="F7" s="238"/>
      <c r="G7" s="238"/>
      <c r="H7" s="238"/>
      <c r="I7" s="90"/>
      <c r="L7" s="17"/>
    </row>
    <row r="8" spans="1:46" s="2" customFormat="1" ht="12" customHeight="1">
      <c r="A8" s="29"/>
      <c r="B8" s="30"/>
      <c r="C8" s="29"/>
      <c r="D8" s="24" t="s">
        <v>113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20" t="s">
        <v>1325</v>
      </c>
      <c r="F9" s="236"/>
      <c r="G9" s="236"/>
      <c r="H9" s="236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94" t="s">
        <v>22</v>
      </c>
      <c r="J12" s="52" t="str">
        <f>'Rekapitulace stavby'!AN8</f>
        <v>3. 3. 2020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24</v>
      </c>
      <c r="E14" s="29"/>
      <c r="F14" s="29"/>
      <c r="G14" s="29"/>
      <c r="H14" s="29"/>
      <c r="I14" s="94" t="s">
        <v>25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2630</v>
      </c>
      <c r="F15" s="29"/>
      <c r="G15" s="29"/>
      <c r="H15" s="29"/>
      <c r="I15" s="94" t="s">
        <v>26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94" t="s">
        <v>25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9" t="str">
        <f>'Rekapitulace stavby'!E14</f>
        <v>Vyplň údaj</v>
      </c>
      <c r="F18" s="226"/>
      <c r="G18" s="226"/>
      <c r="H18" s="226"/>
      <c r="I18" s="94" t="s">
        <v>26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94" t="s">
        <v>25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30</v>
      </c>
      <c r="F21" s="29"/>
      <c r="G21" s="29"/>
      <c r="H21" s="29"/>
      <c r="I21" s="94" t="s">
        <v>26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32</v>
      </c>
      <c r="E23" s="29"/>
      <c r="F23" s="29"/>
      <c r="G23" s="29"/>
      <c r="H23" s="29"/>
      <c r="I23" s="94" t="s">
        <v>25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30</v>
      </c>
      <c r="F24" s="29"/>
      <c r="G24" s="29"/>
      <c r="H24" s="29"/>
      <c r="I24" s="94" t="s">
        <v>26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33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30" t="s">
        <v>1</v>
      </c>
      <c r="F27" s="230"/>
      <c r="G27" s="230"/>
      <c r="H27" s="230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34</v>
      </c>
      <c r="E30" s="29"/>
      <c r="F30" s="29"/>
      <c r="G30" s="29"/>
      <c r="H30" s="29"/>
      <c r="I30" s="93"/>
      <c r="J30" s="68">
        <f>ROUND(J125,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101" t="s">
        <v>35</v>
      </c>
      <c r="J32" s="33" t="s">
        <v>37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2" t="s">
        <v>38</v>
      </c>
      <c r="E33" s="24" t="s">
        <v>39</v>
      </c>
      <c r="F33" s="103">
        <f>ROUND((SUM(BE125:BE258)),  2)</f>
        <v>0</v>
      </c>
      <c r="G33" s="29"/>
      <c r="H33" s="29"/>
      <c r="I33" s="104">
        <v>0.21</v>
      </c>
      <c r="J33" s="103">
        <f>ROUND(((SUM(BE125:BE258))*I33),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40</v>
      </c>
      <c r="F34" s="103">
        <f>ROUND((SUM(BF125:BF258)),  2)</f>
        <v>0</v>
      </c>
      <c r="G34" s="29"/>
      <c r="H34" s="29"/>
      <c r="I34" s="104">
        <v>0.15</v>
      </c>
      <c r="J34" s="103">
        <f>ROUND(((SUM(BF125:BF258))*I34),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41</v>
      </c>
      <c r="F35" s="103">
        <f>ROUND((SUM(BG125:BG258)),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42</v>
      </c>
      <c r="F36" s="103">
        <f>ROUND((SUM(BH125:BH258)),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43</v>
      </c>
      <c r="F37" s="103">
        <f>ROUND((SUM(BI125:BI258)),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44</v>
      </c>
      <c r="E39" s="57"/>
      <c r="F39" s="57"/>
      <c r="G39" s="107" t="s">
        <v>45</v>
      </c>
      <c r="H39" s="108" t="s">
        <v>46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0"/>
      <c r="L41" s="17"/>
    </row>
    <row r="42" spans="1:31" s="1" customFormat="1" ht="14.45" customHeight="1">
      <c r="B42" s="17"/>
      <c r="I42" s="90"/>
      <c r="L42" s="17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47</v>
      </c>
      <c r="E50" s="41"/>
      <c r="F50" s="41"/>
      <c r="G50" s="40" t="s">
        <v>48</v>
      </c>
      <c r="H50" s="41"/>
      <c r="I50" s="112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49</v>
      </c>
      <c r="E61" s="32"/>
      <c r="F61" s="113" t="s">
        <v>50</v>
      </c>
      <c r="G61" s="42" t="s">
        <v>49</v>
      </c>
      <c r="H61" s="32"/>
      <c r="I61" s="114"/>
      <c r="J61" s="115" t="s">
        <v>50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51</v>
      </c>
      <c r="E65" s="43"/>
      <c r="F65" s="43"/>
      <c r="G65" s="40" t="s">
        <v>52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49</v>
      </c>
      <c r="E76" s="32"/>
      <c r="F76" s="113" t="s">
        <v>50</v>
      </c>
      <c r="G76" s="42" t="s">
        <v>49</v>
      </c>
      <c r="H76" s="32"/>
      <c r="I76" s="114"/>
      <c r="J76" s="115" t="s">
        <v>50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115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7" t="str">
        <f>E7</f>
        <v>Rekonstrukce vnitřních prostor žst. Choceň</v>
      </c>
      <c r="F85" s="238"/>
      <c r="G85" s="238"/>
      <c r="H85" s="238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113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20" t="str">
        <f>E9</f>
        <v>02 - ZTI</v>
      </c>
      <c r="F87" s="236"/>
      <c r="G87" s="236"/>
      <c r="H87" s="236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>Choceň</v>
      </c>
      <c r="G89" s="29"/>
      <c r="H89" s="29"/>
      <c r="I89" s="94" t="s">
        <v>22</v>
      </c>
      <c r="J89" s="52" t="str">
        <f>IF(J12="","",J12)</f>
        <v>3. 3. 2020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24</v>
      </c>
      <c r="D91" s="29"/>
      <c r="E91" s="29"/>
      <c r="F91" s="22" t="str">
        <f>E15</f>
        <v>SŽDC, s.o.</v>
      </c>
      <c r="G91" s="29"/>
      <c r="H91" s="29"/>
      <c r="I91" s="94" t="s">
        <v>29</v>
      </c>
      <c r="J91" s="27" t="str">
        <f>E21</f>
        <v>PRODIN a.s.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94" t="s">
        <v>32</v>
      </c>
      <c r="J92" s="27" t="str">
        <f>E24</f>
        <v>PRODIN a.s.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116</v>
      </c>
      <c r="D94" s="105"/>
      <c r="E94" s="105"/>
      <c r="F94" s="105"/>
      <c r="G94" s="105"/>
      <c r="H94" s="105"/>
      <c r="I94" s="120"/>
      <c r="J94" s="121" t="s">
        <v>117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118</v>
      </c>
      <c r="D96" s="29"/>
      <c r="E96" s="29"/>
      <c r="F96" s="29"/>
      <c r="G96" s="29"/>
      <c r="H96" s="29"/>
      <c r="I96" s="93"/>
      <c r="J96" s="68">
        <f>J125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119</v>
      </c>
    </row>
    <row r="97" spans="1:31" s="9" customFormat="1" ht="24.95" customHeight="1">
      <c r="B97" s="123"/>
      <c r="D97" s="124" t="s">
        <v>1326</v>
      </c>
      <c r="E97" s="125"/>
      <c r="F97" s="125"/>
      <c r="G97" s="125"/>
      <c r="H97" s="125"/>
      <c r="I97" s="126"/>
      <c r="J97" s="127">
        <f>J126</f>
        <v>0</v>
      </c>
      <c r="L97" s="123"/>
    </row>
    <row r="98" spans="1:31" s="10" customFormat="1" ht="19.899999999999999" customHeight="1">
      <c r="B98" s="128"/>
      <c r="D98" s="129" t="s">
        <v>133</v>
      </c>
      <c r="E98" s="130"/>
      <c r="F98" s="130"/>
      <c r="G98" s="130"/>
      <c r="H98" s="130"/>
      <c r="I98" s="131"/>
      <c r="J98" s="132">
        <f>J127</f>
        <v>0</v>
      </c>
      <c r="L98" s="128"/>
    </row>
    <row r="99" spans="1:31" s="10" customFormat="1" ht="19.899999999999999" customHeight="1">
      <c r="B99" s="128"/>
      <c r="D99" s="129" t="s">
        <v>1327</v>
      </c>
      <c r="E99" s="130"/>
      <c r="F99" s="130"/>
      <c r="G99" s="130"/>
      <c r="H99" s="130"/>
      <c r="I99" s="131"/>
      <c r="J99" s="132">
        <f>J134</f>
        <v>0</v>
      </c>
      <c r="L99" s="128"/>
    </row>
    <row r="100" spans="1:31" s="10" customFormat="1" ht="19.899999999999999" customHeight="1">
      <c r="B100" s="128"/>
      <c r="D100" s="129" t="s">
        <v>1328</v>
      </c>
      <c r="E100" s="130"/>
      <c r="F100" s="130"/>
      <c r="G100" s="130"/>
      <c r="H100" s="130"/>
      <c r="I100" s="131"/>
      <c r="J100" s="132">
        <f>J161</f>
        <v>0</v>
      </c>
      <c r="L100" s="128"/>
    </row>
    <row r="101" spans="1:31" s="10" customFormat="1" ht="19.899999999999999" customHeight="1">
      <c r="B101" s="128"/>
      <c r="D101" s="129" t="s">
        <v>134</v>
      </c>
      <c r="E101" s="130"/>
      <c r="F101" s="130"/>
      <c r="G101" s="130"/>
      <c r="H101" s="130"/>
      <c r="I101" s="131"/>
      <c r="J101" s="132">
        <f>J219</f>
        <v>0</v>
      </c>
      <c r="L101" s="128"/>
    </row>
    <row r="102" spans="1:31" s="10" customFormat="1" ht="19.899999999999999" customHeight="1">
      <c r="B102" s="128"/>
      <c r="D102" s="129" t="s">
        <v>1329</v>
      </c>
      <c r="E102" s="130"/>
      <c r="F102" s="130"/>
      <c r="G102" s="130"/>
      <c r="H102" s="130"/>
      <c r="I102" s="131"/>
      <c r="J102" s="132">
        <f>J240</f>
        <v>0</v>
      </c>
      <c r="L102" s="128"/>
    </row>
    <row r="103" spans="1:31" s="10" customFormat="1" ht="19.899999999999999" customHeight="1">
      <c r="B103" s="128"/>
      <c r="D103" s="129" t="s">
        <v>1330</v>
      </c>
      <c r="E103" s="130"/>
      <c r="F103" s="130"/>
      <c r="G103" s="130"/>
      <c r="H103" s="130"/>
      <c r="I103" s="131"/>
      <c r="J103" s="132">
        <f>J247</f>
        <v>0</v>
      </c>
      <c r="L103" s="128"/>
    </row>
    <row r="104" spans="1:31" s="9" customFormat="1" ht="24.95" customHeight="1">
      <c r="B104" s="123"/>
      <c r="D104" s="124" t="s">
        <v>1331</v>
      </c>
      <c r="E104" s="125"/>
      <c r="F104" s="125"/>
      <c r="G104" s="125"/>
      <c r="H104" s="125"/>
      <c r="I104" s="126"/>
      <c r="J104" s="127">
        <f>J252</f>
        <v>0</v>
      </c>
      <c r="L104" s="123"/>
    </row>
    <row r="105" spans="1:31" s="10" customFormat="1" ht="19.899999999999999" customHeight="1">
      <c r="B105" s="128"/>
      <c r="D105" s="129" t="s">
        <v>1332</v>
      </c>
      <c r="E105" s="130"/>
      <c r="F105" s="130"/>
      <c r="G105" s="130"/>
      <c r="H105" s="130"/>
      <c r="I105" s="131"/>
      <c r="J105" s="132">
        <f>J253</f>
        <v>0</v>
      </c>
      <c r="L105" s="128"/>
    </row>
    <row r="106" spans="1:31" s="2" customFormat="1" ht="21.75" customHeight="1">
      <c r="A106" s="29"/>
      <c r="B106" s="30"/>
      <c r="C106" s="29"/>
      <c r="D106" s="29"/>
      <c r="E106" s="29"/>
      <c r="F106" s="29"/>
      <c r="G106" s="29"/>
      <c r="H106" s="29"/>
      <c r="I106" s="93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5" customHeight="1">
      <c r="A107" s="29"/>
      <c r="B107" s="44"/>
      <c r="C107" s="45"/>
      <c r="D107" s="45"/>
      <c r="E107" s="45"/>
      <c r="F107" s="45"/>
      <c r="G107" s="45"/>
      <c r="H107" s="45"/>
      <c r="I107" s="117"/>
      <c r="J107" s="45"/>
      <c r="K107" s="45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11" spans="1:31" s="2" customFormat="1" ht="6.95" customHeight="1">
      <c r="A111" s="29"/>
      <c r="B111" s="46"/>
      <c r="C111" s="47"/>
      <c r="D111" s="47"/>
      <c r="E111" s="47"/>
      <c r="F111" s="47"/>
      <c r="G111" s="47"/>
      <c r="H111" s="47"/>
      <c r="I111" s="118"/>
      <c r="J111" s="47"/>
      <c r="K111" s="47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24.95" customHeight="1">
      <c r="A112" s="29"/>
      <c r="B112" s="30"/>
      <c r="C112" s="18" t="s">
        <v>148</v>
      </c>
      <c r="D112" s="29"/>
      <c r="E112" s="29"/>
      <c r="F112" s="29"/>
      <c r="G112" s="29"/>
      <c r="H112" s="29"/>
      <c r="I112" s="93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93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16</v>
      </c>
      <c r="D114" s="29"/>
      <c r="E114" s="29"/>
      <c r="F114" s="29"/>
      <c r="G114" s="29"/>
      <c r="H114" s="29"/>
      <c r="I114" s="93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>
      <c r="A115" s="29"/>
      <c r="B115" s="30"/>
      <c r="C115" s="29"/>
      <c r="D115" s="29"/>
      <c r="E115" s="237" t="str">
        <f>E7</f>
        <v>Rekonstrukce vnitřních prostor žst. Choceň</v>
      </c>
      <c r="F115" s="238"/>
      <c r="G115" s="238"/>
      <c r="H115" s="238"/>
      <c r="I115" s="93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113</v>
      </c>
      <c r="D116" s="29"/>
      <c r="E116" s="29"/>
      <c r="F116" s="29"/>
      <c r="G116" s="29"/>
      <c r="H116" s="29"/>
      <c r="I116" s="93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6.5" customHeight="1">
      <c r="A117" s="29"/>
      <c r="B117" s="30"/>
      <c r="C117" s="29"/>
      <c r="D117" s="29"/>
      <c r="E117" s="220" t="str">
        <f>E9</f>
        <v>02 - ZTI</v>
      </c>
      <c r="F117" s="236"/>
      <c r="G117" s="236"/>
      <c r="H117" s="236"/>
      <c r="I117" s="93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93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2" customHeight="1">
      <c r="A119" s="29"/>
      <c r="B119" s="30"/>
      <c r="C119" s="24" t="s">
        <v>20</v>
      </c>
      <c r="D119" s="29"/>
      <c r="E119" s="29"/>
      <c r="F119" s="22" t="str">
        <f>F12</f>
        <v>Choceň</v>
      </c>
      <c r="G119" s="29"/>
      <c r="H119" s="29"/>
      <c r="I119" s="94" t="s">
        <v>22</v>
      </c>
      <c r="J119" s="52" t="str">
        <f>IF(J12="","",J12)</f>
        <v>3. 3. 2020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6.95" customHeight="1">
      <c r="A120" s="29"/>
      <c r="B120" s="30"/>
      <c r="C120" s="29"/>
      <c r="D120" s="29"/>
      <c r="E120" s="29"/>
      <c r="F120" s="29"/>
      <c r="G120" s="29"/>
      <c r="H120" s="29"/>
      <c r="I120" s="93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5.2" customHeight="1">
      <c r="A121" s="29"/>
      <c r="B121" s="30"/>
      <c r="C121" s="24" t="s">
        <v>24</v>
      </c>
      <c r="D121" s="29"/>
      <c r="E121" s="29"/>
      <c r="F121" s="22" t="str">
        <f>E15</f>
        <v>SŽDC, s.o.</v>
      </c>
      <c r="G121" s="29"/>
      <c r="H121" s="29"/>
      <c r="I121" s="94" t="s">
        <v>29</v>
      </c>
      <c r="J121" s="27" t="str">
        <f>E21</f>
        <v>PRODIN a.s.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5.2" customHeight="1">
      <c r="A122" s="29"/>
      <c r="B122" s="30"/>
      <c r="C122" s="24" t="s">
        <v>27</v>
      </c>
      <c r="D122" s="29"/>
      <c r="E122" s="29"/>
      <c r="F122" s="22" t="str">
        <f>IF(E18="","",E18)</f>
        <v>Vyplň údaj</v>
      </c>
      <c r="G122" s="29"/>
      <c r="H122" s="29"/>
      <c r="I122" s="94" t="s">
        <v>32</v>
      </c>
      <c r="J122" s="27" t="str">
        <f>E24</f>
        <v>PRODIN a.s.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2" customFormat="1" ht="10.35" customHeight="1">
      <c r="A123" s="29"/>
      <c r="B123" s="30"/>
      <c r="C123" s="29"/>
      <c r="D123" s="29"/>
      <c r="E123" s="29"/>
      <c r="F123" s="29"/>
      <c r="G123" s="29"/>
      <c r="H123" s="29"/>
      <c r="I123" s="93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5" s="11" customFormat="1" ht="29.25" customHeight="1">
      <c r="A124" s="133"/>
      <c r="B124" s="134"/>
      <c r="C124" s="135" t="s">
        <v>149</v>
      </c>
      <c r="D124" s="136" t="s">
        <v>59</v>
      </c>
      <c r="E124" s="136" t="s">
        <v>55</v>
      </c>
      <c r="F124" s="136" t="s">
        <v>56</v>
      </c>
      <c r="G124" s="136" t="s">
        <v>150</v>
      </c>
      <c r="H124" s="136" t="s">
        <v>151</v>
      </c>
      <c r="I124" s="137" t="s">
        <v>152</v>
      </c>
      <c r="J124" s="138" t="s">
        <v>117</v>
      </c>
      <c r="K124" s="139" t="s">
        <v>153</v>
      </c>
      <c r="L124" s="140"/>
      <c r="M124" s="59" t="s">
        <v>1</v>
      </c>
      <c r="N124" s="60" t="s">
        <v>38</v>
      </c>
      <c r="O124" s="60" t="s">
        <v>154</v>
      </c>
      <c r="P124" s="60" t="s">
        <v>155</v>
      </c>
      <c r="Q124" s="60" t="s">
        <v>156</v>
      </c>
      <c r="R124" s="60" t="s">
        <v>157</v>
      </c>
      <c r="S124" s="60" t="s">
        <v>158</v>
      </c>
      <c r="T124" s="61" t="s">
        <v>159</v>
      </c>
      <c r="U124" s="133"/>
      <c r="V124" s="133"/>
      <c r="W124" s="133"/>
      <c r="X124" s="133"/>
      <c r="Y124" s="133"/>
      <c r="Z124" s="133"/>
      <c r="AA124" s="133"/>
      <c r="AB124" s="133"/>
      <c r="AC124" s="133"/>
      <c r="AD124" s="133"/>
      <c r="AE124" s="133"/>
    </row>
    <row r="125" spans="1:65" s="2" customFormat="1" ht="22.9" customHeight="1">
      <c r="A125" s="29"/>
      <c r="B125" s="30"/>
      <c r="C125" s="66" t="s">
        <v>160</v>
      </c>
      <c r="D125" s="29"/>
      <c r="E125" s="29"/>
      <c r="F125" s="29"/>
      <c r="G125" s="29"/>
      <c r="H125" s="29"/>
      <c r="I125" s="93"/>
      <c r="J125" s="141">
        <f>BK125</f>
        <v>0</v>
      </c>
      <c r="K125" s="29"/>
      <c r="L125" s="30"/>
      <c r="M125" s="62"/>
      <c r="N125" s="53"/>
      <c r="O125" s="63"/>
      <c r="P125" s="142">
        <f>P126+P252</f>
        <v>0</v>
      </c>
      <c r="Q125" s="63"/>
      <c r="R125" s="142">
        <f>R126+R252</f>
        <v>4.4610499999999993</v>
      </c>
      <c r="S125" s="63"/>
      <c r="T125" s="143">
        <f>T126+T252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73</v>
      </c>
      <c r="AU125" s="14" t="s">
        <v>119</v>
      </c>
      <c r="BK125" s="144">
        <f>BK126+BK252</f>
        <v>0</v>
      </c>
    </row>
    <row r="126" spans="1:65" s="12" customFormat="1" ht="25.9" customHeight="1">
      <c r="B126" s="145"/>
      <c r="D126" s="146" t="s">
        <v>73</v>
      </c>
      <c r="E126" s="147" t="s">
        <v>681</v>
      </c>
      <c r="F126" s="147" t="s">
        <v>681</v>
      </c>
      <c r="I126" s="148"/>
      <c r="J126" s="149">
        <f>BK126</f>
        <v>0</v>
      </c>
      <c r="L126" s="145"/>
      <c r="M126" s="150"/>
      <c r="N126" s="151"/>
      <c r="O126" s="151"/>
      <c r="P126" s="152">
        <f>P127+P134+P161+P219+P240+P247</f>
        <v>0</v>
      </c>
      <c r="Q126" s="151"/>
      <c r="R126" s="152">
        <f>R127+R134+R161+R219+R240+R247</f>
        <v>4.4610499999999993</v>
      </c>
      <c r="S126" s="151"/>
      <c r="T126" s="153">
        <f>T127+T134+T161+T219+T240+T247</f>
        <v>0</v>
      </c>
      <c r="AR126" s="146" t="s">
        <v>84</v>
      </c>
      <c r="AT126" s="154" t="s">
        <v>73</v>
      </c>
      <c r="AU126" s="154" t="s">
        <v>74</v>
      </c>
      <c r="AY126" s="146" t="s">
        <v>163</v>
      </c>
      <c r="BK126" s="155">
        <f>BK127+BK134+BK161+BK219+BK240+BK247</f>
        <v>0</v>
      </c>
    </row>
    <row r="127" spans="1:65" s="12" customFormat="1" ht="22.9" customHeight="1">
      <c r="B127" s="145"/>
      <c r="D127" s="146" t="s">
        <v>73</v>
      </c>
      <c r="E127" s="156" t="s">
        <v>753</v>
      </c>
      <c r="F127" s="156" t="s">
        <v>754</v>
      </c>
      <c r="I127" s="148"/>
      <c r="J127" s="157">
        <f>BK127</f>
        <v>0</v>
      </c>
      <c r="L127" s="145"/>
      <c r="M127" s="150"/>
      <c r="N127" s="151"/>
      <c r="O127" s="151"/>
      <c r="P127" s="152">
        <f>SUM(P128:P133)</f>
        <v>0</v>
      </c>
      <c r="Q127" s="151"/>
      <c r="R127" s="152">
        <f>SUM(R128:R133)</f>
        <v>0.17039000000000001</v>
      </c>
      <c r="S127" s="151"/>
      <c r="T127" s="153">
        <f>SUM(T128:T133)</f>
        <v>0</v>
      </c>
      <c r="AR127" s="146" t="s">
        <v>84</v>
      </c>
      <c r="AT127" s="154" t="s">
        <v>73</v>
      </c>
      <c r="AU127" s="154" t="s">
        <v>82</v>
      </c>
      <c r="AY127" s="146" t="s">
        <v>163</v>
      </c>
      <c r="BK127" s="155">
        <f>SUM(BK128:BK133)</f>
        <v>0</v>
      </c>
    </row>
    <row r="128" spans="1:65" s="2" customFormat="1" ht="21.75" customHeight="1">
      <c r="A128" s="29"/>
      <c r="B128" s="158"/>
      <c r="C128" s="159" t="s">
        <v>82</v>
      </c>
      <c r="D128" s="159" t="s">
        <v>166</v>
      </c>
      <c r="E128" s="160" t="s">
        <v>1333</v>
      </c>
      <c r="F128" s="161" t="s">
        <v>1334</v>
      </c>
      <c r="G128" s="162" t="s">
        <v>287</v>
      </c>
      <c r="H128" s="163">
        <v>205</v>
      </c>
      <c r="I128" s="164"/>
      <c r="J128" s="165">
        <f t="shared" ref="J128:J133" si="0">ROUND(I128*H128,2)</f>
        <v>0</v>
      </c>
      <c r="K128" s="166"/>
      <c r="L128" s="30"/>
      <c r="M128" s="167" t="s">
        <v>1</v>
      </c>
      <c r="N128" s="168" t="s">
        <v>39</v>
      </c>
      <c r="O128" s="55"/>
      <c r="P128" s="169">
        <f t="shared" ref="P128:P133" si="1">O128*H128</f>
        <v>0</v>
      </c>
      <c r="Q128" s="169">
        <v>1.9000000000000001E-4</v>
      </c>
      <c r="R128" s="169">
        <f t="shared" ref="R128:R133" si="2">Q128*H128</f>
        <v>3.8950000000000005E-2</v>
      </c>
      <c r="S128" s="169">
        <v>0</v>
      </c>
      <c r="T128" s="170">
        <f t="shared" ref="T128:T133" si="3"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71" t="s">
        <v>536</v>
      </c>
      <c r="AT128" s="171" t="s">
        <v>166</v>
      </c>
      <c r="AU128" s="171" t="s">
        <v>84</v>
      </c>
      <c r="AY128" s="14" t="s">
        <v>163</v>
      </c>
      <c r="BE128" s="172">
        <f t="shared" ref="BE128:BE133" si="4">IF(N128="základní",J128,0)</f>
        <v>0</v>
      </c>
      <c r="BF128" s="172">
        <f t="shared" ref="BF128:BF133" si="5">IF(N128="snížená",J128,0)</f>
        <v>0</v>
      </c>
      <c r="BG128" s="172">
        <f t="shared" ref="BG128:BG133" si="6">IF(N128="zákl. přenesená",J128,0)</f>
        <v>0</v>
      </c>
      <c r="BH128" s="172">
        <f t="shared" ref="BH128:BH133" si="7">IF(N128="sníž. přenesená",J128,0)</f>
        <v>0</v>
      </c>
      <c r="BI128" s="172">
        <f t="shared" ref="BI128:BI133" si="8">IF(N128="nulová",J128,0)</f>
        <v>0</v>
      </c>
      <c r="BJ128" s="14" t="s">
        <v>82</v>
      </c>
      <c r="BK128" s="172">
        <f t="shared" ref="BK128:BK133" si="9">ROUND(I128*H128,2)</f>
        <v>0</v>
      </c>
      <c r="BL128" s="14" t="s">
        <v>536</v>
      </c>
      <c r="BM128" s="171" t="s">
        <v>1335</v>
      </c>
    </row>
    <row r="129" spans="1:65" s="2" customFormat="1" ht="21.75" customHeight="1">
      <c r="A129" s="29"/>
      <c r="B129" s="158"/>
      <c r="C129" s="173" t="s">
        <v>84</v>
      </c>
      <c r="D129" s="173" t="s">
        <v>207</v>
      </c>
      <c r="E129" s="174" t="s">
        <v>1336</v>
      </c>
      <c r="F129" s="175" t="s">
        <v>1337</v>
      </c>
      <c r="G129" s="176" t="s">
        <v>287</v>
      </c>
      <c r="H129" s="177">
        <v>122</v>
      </c>
      <c r="I129" s="178"/>
      <c r="J129" s="179">
        <f t="shared" si="0"/>
        <v>0</v>
      </c>
      <c r="K129" s="180"/>
      <c r="L129" s="181"/>
      <c r="M129" s="182" t="s">
        <v>1</v>
      </c>
      <c r="N129" s="183" t="s">
        <v>39</v>
      </c>
      <c r="O129" s="55"/>
      <c r="P129" s="169">
        <f t="shared" si="1"/>
        <v>0</v>
      </c>
      <c r="Q129" s="169">
        <v>5.9000000000000003E-4</v>
      </c>
      <c r="R129" s="169">
        <f t="shared" si="2"/>
        <v>7.1980000000000002E-2</v>
      </c>
      <c r="S129" s="169">
        <v>0</v>
      </c>
      <c r="T129" s="170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1" t="s">
        <v>692</v>
      </c>
      <c r="AT129" s="171" t="s">
        <v>207</v>
      </c>
      <c r="AU129" s="171" t="s">
        <v>84</v>
      </c>
      <c r="AY129" s="14" t="s">
        <v>163</v>
      </c>
      <c r="BE129" s="172">
        <f t="shared" si="4"/>
        <v>0</v>
      </c>
      <c r="BF129" s="172">
        <f t="shared" si="5"/>
        <v>0</v>
      </c>
      <c r="BG129" s="172">
        <f t="shared" si="6"/>
        <v>0</v>
      </c>
      <c r="BH129" s="172">
        <f t="shared" si="7"/>
        <v>0</v>
      </c>
      <c r="BI129" s="172">
        <f t="shared" si="8"/>
        <v>0</v>
      </c>
      <c r="BJ129" s="14" t="s">
        <v>82</v>
      </c>
      <c r="BK129" s="172">
        <f t="shared" si="9"/>
        <v>0</v>
      </c>
      <c r="BL129" s="14" t="s">
        <v>536</v>
      </c>
      <c r="BM129" s="171" t="s">
        <v>1338</v>
      </c>
    </row>
    <row r="130" spans="1:65" s="2" customFormat="1" ht="21.75" customHeight="1">
      <c r="A130" s="29"/>
      <c r="B130" s="158"/>
      <c r="C130" s="173" t="s">
        <v>229</v>
      </c>
      <c r="D130" s="173" t="s">
        <v>207</v>
      </c>
      <c r="E130" s="174" t="s">
        <v>1339</v>
      </c>
      <c r="F130" s="175" t="s">
        <v>1340</v>
      </c>
      <c r="G130" s="176" t="s">
        <v>287</v>
      </c>
      <c r="H130" s="177">
        <v>36</v>
      </c>
      <c r="I130" s="178"/>
      <c r="J130" s="179">
        <f t="shared" si="0"/>
        <v>0</v>
      </c>
      <c r="K130" s="180"/>
      <c r="L130" s="181"/>
      <c r="M130" s="182" t="s">
        <v>1</v>
      </c>
      <c r="N130" s="183" t="s">
        <v>39</v>
      </c>
      <c r="O130" s="55"/>
      <c r="P130" s="169">
        <f t="shared" si="1"/>
        <v>0</v>
      </c>
      <c r="Q130" s="169">
        <v>6.4999999999999997E-4</v>
      </c>
      <c r="R130" s="169">
        <f t="shared" si="2"/>
        <v>2.3399999999999997E-2</v>
      </c>
      <c r="S130" s="169">
        <v>0</v>
      </c>
      <c r="T130" s="170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1" t="s">
        <v>692</v>
      </c>
      <c r="AT130" s="171" t="s">
        <v>207</v>
      </c>
      <c r="AU130" s="171" t="s">
        <v>84</v>
      </c>
      <c r="AY130" s="14" t="s">
        <v>163</v>
      </c>
      <c r="BE130" s="172">
        <f t="shared" si="4"/>
        <v>0</v>
      </c>
      <c r="BF130" s="172">
        <f t="shared" si="5"/>
        <v>0</v>
      </c>
      <c r="BG130" s="172">
        <f t="shared" si="6"/>
        <v>0</v>
      </c>
      <c r="BH130" s="172">
        <f t="shared" si="7"/>
        <v>0</v>
      </c>
      <c r="BI130" s="172">
        <f t="shared" si="8"/>
        <v>0</v>
      </c>
      <c r="BJ130" s="14" t="s">
        <v>82</v>
      </c>
      <c r="BK130" s="172">
        <f t="shared" si="9"/>
        <v>0</v>
      </c>
      <c r="BL130" s="14" t="s">
        <v>536</v>
      </c>
      <c r="BM130" s="171" t="s">
        <v>1341</v>
      </c>
    </row>
    <row r="131" spans="1:65" s="2" customFormat="1" ht="21.75" customHeight="1">
      <c r="A131" s="29"/>
      <c r="B131" s="158"/>
      <c r="C131" s="173" t="s">
        <v>170</v>
      </c>
      <c r="D131" s="173" t="s">
        <v>207</v>
      </c>
      <c r="E131" s="174" t="s">
        <v>1342</v>
      </c>
      <c r="F131" s="175" t="s">
        <v>1343</v>
      </c>
      <c r="G131" s="176" t="s">
        <v>287</v>
      </c>
      <c r="H131" s="177">
        <v>10</v>
      </c>
      <c r="I131" s="178"/>
      <c r="J131" s="179">
        <f t="shared" si="0"/>
        <v>0</v>
      </c>
      <c r="K131" s="180"/>
      <c r="L131" s="181"/>
      <c r="M131" s="182" t="s">
        <v>1</v>
      </c>
      <c r="N131" s="183" t="s">
        <v>39</v>
      </c>
      <c r="O131" s="55"/>
      <c r="P131" s="169">
        <f t="shared" si="1"/>
        <v>0</v>
      </c>
      <c r="Q131" s="169">
        <v>7.2000000000000005E-4</v>
      </c>
      <c r="R131" s="169">
        <f t="shared" si="2"/>
        <v>7.2000000000000007E-3</v>
      </c>
      <c r="S131" s="169">
        <v>0</v>
      </c>
      <c r="T131" s="170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1" t="s">
        <v>692</v>
      </c>
      <c r="AT131" s="171" t="s">
        <v>207</v>
      </c>
      <c r="AU131" s="171" t="s">
        <v>84</v>
      </c>
      <c r="AY131" s="14" t="s">
        <v>163</v>
      </c>
      <c r="BE131" s="172">
        <f t="shared" si="4"/>
        <v>0</v>
      </c>
      <c r="BF131" s="172">
        <f t="shared" si="5"/>
        <v>0</v>
      </c>
      <c r="BG131" s="172">
        <f t="shared" si="6"/>
        <v>0</v>
      </c>
      <c r="BH131" s="172">
        <f t="shared" si="7"/>
        <v>0</v>
      </c>
      <c r="BI131" s="172">
        <f t="shared" si="8"/>
        <v>0</v>
      </c>
      <c r="BJ131" s="14" t="s">
        <v>82</v>
      </c>
      <c r="BK131" s="172">
        <f t="shared" si="9"/>
        <v>0</v>
      </c>
      <c r="BL131" s="14" t="s">
        <v>536</v>
      </c>
      <c r="BM131" s="171" t="s">
        <v>1344</v>
      </c>
    </row>
    <row r="132" spans="1:65" s="2" customFormat="1" ht="21.75" customHeight="1">
      <c r="A132" s="29"/>
      <c r="B132" s="158"/>
      <c r="C132" s="173" t="s">
        <v>298</v>
      </c>
      <c r="D132" s="173" t="s">
        <v>207</v>
      </c>
      <c r="E132" s="174" t="s">
        <v>1345</v>
      </c>
      <c r="F132" s="175" t="s">
        <v>1346</v>
      </c>
      <c r="G132" s="176" t="s">
        <v>287</v>
      </c>
      <c r="H132" s="177">
        <v>37</v>
      </c>
      <c r="I132" s="178"/>
      <c r="J132" s="179">
        <f t="shared" si="0"/>
        <v>0</v>
      </c>
      <c r="K132" s="180"/>
      <c r="L132" s="181"/>
      <c r="M132" s="182" t="s">
        <v>1</v>
      </c>
      <c r="N132" s="183" t="s">
        <v>39</v>
      </c>
      <c r="O132" s="55"/>
      <c r="P132" s="169">
        <f t="shared" si="1"/>
        <v>0</v>
      </c>
      <c r="Q132" s="169">
        <v>7.7999999999999999E-4</v>
      </c>
      <c r="R132" s="169">
        <f t="shared" si="2"/>
        <v>2.886E-2</v>
      </c>
      <c r="S132" s="169">
        <v>0</v>
      </c>
      <c r="T132" s="170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1" t="s">
        <v>692</v>
      </c>
      <c r="AT132" s="171" t="s">
        <v>207</v>
      </c>
      <c r="AU132" s="171" t="s">
        <v>84</v>
      </c>
      <c r="AY132" s="14" t="s">
        <v>163</v>
      </c>
      <c r="BE132" s="172">
        <f t="shared" si="4"/>
        <v>0</v>
      </c>
      <c r="BF132" s="172">
        <f t="shared" si="5"/>
        <v>0</v>
      </c>
      <c r="BG132" s="172">
        <f t="shared" si="6"/>
        <v>0</v>
      </c>
      <c r="BH132" s="172">
        <f t="shared" si="7"/>
        <v>0</v>
      </c>
      <c r="BI132" s="172">
        <f t="shared" si="8"/>
        <v>0</v>
      </c>
      <c r="BJ132" s="14" t="s">
        <v>82</v>
      </c>
      <c r="BK132" s="172">
        <f t="shared" si="9"/>
        <v>0</v>
      </c>
      <c r="BL132" s="14" t="s">
        <v>536</v>
      </c>
      <c r="BM132" s="171" t="s">
        <v>1347</v>
      </c>
    </row>
    <row r="133" spans="1:65" s="2" customFormat="1" ht="21.75" customHeight="1">
      <c r="A133" s="29"/>
      <c r="B133" s="158"/>
      <c r="C133" s="159" t="s">
        <v>308</v>
      </c>
      <c r="D133" s="159" t="s">
        <v>166</v>
      </c>
      <c r="E133" s="160" t="s">
        <v>1348</v>
      </c>
      <c r="F133" s="161" t="s">
        <v>1349</v>
      </c>
      <c r="G133" s="162" t="s">
        <v>1322</v>
      </c>
      <c r="H133" s="184"/>
      <c r="I133" s="164"/>
      <c r="J133" s="165">
        <f t="shared" si="0"/>
        <v>0</v>
      </c>
      <c r="K133" s="166"/>
      <c r="L133" s="30"/>
      <c r="M133" s="167" t="s">
        <v>1</v>
      </c>
      <c r="N133" s="168" t="s">
        <v>39</v>
      </c>
      <c r="O133" s="55"/>
      <c r="P133" s="169">
        <f t="shared" si="1"/>
        <v>0</v>
      </c>
      <c r="Q133" s="169">
        <v>0</v>
      </c>
      <c r="R133" s="169">
        <f t="shared" si="2"/>
        <v>0</v>
      </c>
      <c r="S133" s="169">
        <v>0</v>
      </c>
      <c r="T133" s="170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1" t="s">
        <v>536</v>
      </c>
      <c r="AT133" s="171" t="s">
        <v>166</v>
      </c>
      <c r="AU133" s="171" t="s">
        <v>84</v>
      </c>
      <c r="AY133" s="14" t="s">
        <v>163</v>
      </c>
      <c r="BE133" s="172">
        <f t="shared" si="4"/>
        <v>0</v>
      </c>
      <c r="BF133" s="172">
        <f t="shared" si="5"/>
        <v>0</v>
      </c>
      <c r="BG133" s="172">
        <f t="shared" si="6"/>
        <v>0</v>
      </c>
      <c r="BH133" s="172">
        <f t="shared" si="7"/>
        <v>0</v>
      </c>
      <c r="BI133" s="172">
        <f t="shared" si="8"/>
        <v>0</v>
      </c>
      <c r="BJ133" s="14" t="s">
        <v>82</v>
      </c>
      <c r="BK133" s="172">
        <f t="shared" si="9"/>
        <v>0</v>
      </c>
      <c r="BL133" s="14" t="s">
        <v>536</v>
      </c>
      <c r="BM133" s="171" t="s">
        <v>1350</v>
      </c>
    </row>
    <row r="134" spans="1:65" s="12" customFormat="1" ht="22.9" customHeight="1">
      <c r="B134" s="145"/>
      <c r="D134" s="146" t="s">
        <v>73</v>
      </c>
      <c r="E134" s="156" t="s">
        <v>1351</v>
      </c>
      <c r="F134" s="156" t="s">
        <v>1352</v>
      </c>
      <c r="I134" s="148"/>
      <c r="J134" s="157">
        <f>BK134</f>
        <v>0</v>
      </c>
      <c r="L134" s="145"/>
      <c r="M134" s="150"/>
      <c r="N134" s="151"/>
      <c r="O134" s="151"/>
      <c r="P134" s="152">
        <f>SUM(P135:P160)</f>
        <v>0</v>
      </c>
      <c r="Q134" s="151"/>
      <c r="R134" s="152">
        <f>SUM(R135:R160)</f>
        <v>0.95437000000000005</v>
      </c>
      <c r="S134" s="151"/>
      <c r="T134" s="153">
        <f>SUM(T135:T160)</f>
        <v>0</v>
      </c>
      <c r="AR134" s="146" t="s">
        <v>84</v>
      </c>
      <c r="AT134" s="154" t="s">
        <v>73</v>
      </c>
      <c r="AU134" s="154" t="s">
        <v>82</v>
      </c>
      <c r="AY134" s="146" t="s">
        <v>163</v>
      </c>
      <c r="BK134" s="155">
        <f>SUM(BK135:BK160)</f>
        <v>0</v>
      </c>
    </row>
    <row r="135" spans="1:65" s="2" customFormat="1" ht="16.5" customHeight="1">
      <c r="A135" s="29"/>
      <c r="B135" s="158"/>
      <c r="C135" s="159" t="s">
        <v>512</v>
      </c>
      <c r="D135" s="159" t="s">
        <v>166</v>
      </c>
      <c r="E135" s="160" t="s">
        <v>1353</v>
      </c>
      <c r="F135" s="161" t="s">
        <v>1354</v>
      </c>
      <c r="G135" s="162" t="s">
        <v>246</v>
      </c>
      <c r="H135" s="163">
        <v>1</v>
      </c>
      <c r="I135" s="164"/>
      <c r="J135" s="165">
        <f t="shared" ref="J135:J160" si="10">ROUND(I135*H135,2)</f>
        <v>0</v>
      </c>
      <c r="K135" s="166"/>
      <c r="L135" s="30"/>
      <c r="M135" s="167" t="s">
        <v>1</v>
      </c>
      <c r="N135" s="168" t="s">
        <v>39</v>
      </c>
      <c r="O135" s="55"/>
      <c r="P135" s="169">
        <f t="shared" ref="P135:P160" si="11">O135*H135</f>
        <v>0</v>
      </c>
      <c r="Q135" s="169">
        <v>0</v>
      </c>
      <c r="R135" s="169">
        <f t="shared" ref="R135:R160" si="12">Q135*H135</f>
        <v>0</v>
      </c>
      <c r="S135" s="169">
        <v>0</v>
      </c>
      <c r="T135" s="170">
        <f t="shared" ref="T135:T160" si="13"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1" t="s">
        <v>536</v>
      </c>
      <c r="AT135" s="171" t="s">
        <v>166</v>
      </c>
      <c r="AU135" s="171" t="s">
        <v>84</v>
      </c>
      <c r="AY135" s="14" t="s">
        <v>163</v>
      </c>
      <c r="BE135" s="172">
        <f t="shared" ref="BE135:BE160" si="14">IF(N135="základní",J135,0)</f>
        <v>0</v>
      </c>
      <c r="BF135" s="172">
        <f t="shared" ref="BF135:BF160" si="15">IF(N135="snížená",J135,0)</f>
        <v>0</v>
      </c>
      <c r="BG135" s="172">
        <f t="shared" ref="BG135:BG160" si="16">IF(N135="zákl. přenesená",J135,0)</f>
        <v>0</v>
      </c>
      <c r="BH135" s="172">
        <f t="shared" ref="BH135:BH160" si="17">IF(N135="sníž. přenesená",J135,0)</f>
        <v>0</v>
      </c>
      <c r="BI135" s="172">
        <f t="shared" ref="BI135:BI160" si="18">IF(N135="nulová",J135,0)</f>
        <v>0</v>
      </c>
      <c r="BJ135" s="14" t="s">
        <v>82</v>
      </c>
      <c r="BK135" s="172">
        <f t="shared" ref="BK135:BK160" si="19">ROUND(I135*H135,2)</f>
        <v>0</v>
      </c>
      <c r="BL135" s="14" t="s">
        <v>536</v>
      </c>
      <c r="BM135" s="171" t="s">
        <v>1355</v>
      </c>
    </row>
    <row r="136" spans="1:65" s="2" customFormat="1" ht="16.5" customHeight="1">
      <c r="A136" s="29"/>
      <c r="B136" s="158"/>
      <c r="C136" s="159" t="s">
        <v>210</v>
      </c>
      <c r="D136" s="159" t="s">
        <v>166</v>
      </c>
      <c r="E136" s="160" t="s">
        <v>1356</v>
      </c>
      <c r="F136" s="161" t="s">
        <v>1357</v>
      </c>
      <c r="G136" s="162" t="s">
        <v>246</v>
      </c>
      <c r="H136" s="163">
        <v>1</v>
      </c>
      <c r="I136" s="164"/>
      <c r="J136" s="165">
        <f t="shared" si="10"/>
        <v>0</v>
      </c>
      <c r="K136" s="166"/>
      <c r="L136" s="30"/>
      <c r="M136" s="167" t="s">
        <v>1</v>
      </c>
      <c r="N136" s="168" t="s">
        <v>39</v>
      </c>
      <c r="O136" s="55"/>
      <c r="P136" s="169">
        <f t="shared" si="11"/>
        <v>0</v>
      </c>
      <c r="Q136" s="169">
        <v>0</v>
      </c>
      <c r="R136" s="169">
        <f t="shared" si="12"/>
        <v>0</v>
      </c>
      <c r="S136" s="169">
        <v>0</v>
      </c>
      <c r="T136" s="170">
        <f t="shared" si="1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1" t="s">
        <v>536</v>
      </c>
      <c r="AT136" s="171" t="s">
        <v>166</v>
      </c>
      <c r="AU136" s="171" t="s">
        <v>84</v>
      </c>
      <c r="AY136" s="14" t="s">
        <v>163</v>
      </c>
      <c r="BE136" s="172">
        <f t="shared" si="14"/>
        <v>0</v>
      </c>
      <c r="BF136" s="172">
        <f t="shared" si="15"/>
        <v>0</v>
      </c>
      <c r="BG136" s="172">
        <f t="shared" si="16"/>
        <v>0</v>
      </c>
      <c r="BH136" s="172">
        <f t="shared" si="17"/>
        <v>0</v>
      </c>
      <c r="BI136" s="172">
        <f t="shared" si="18"/>
        <v>0</v>
      </c>
      <c r="BJ136" s="14" t="s">
        <v>82</v>
      </c>
      <c r="BK136" s="172">
        <f t="shared" si="19"/>
        <v>0</v>
      </c>
      <c r="BL136" s="14" t="s">
        <v>536</v>
      </c>
      <c r="BM136" s="171" t="s">
        <v>1358</v>
      </c>
    </row>
    <row r="137" spans="1:65" s="2" customFormat="1" ht="16.5" customHeight="1">
      <c r="A137" s="29"/>
      <c r="B137" s="158"/>
      <c r="C137" s="159" t="s">
        <v>470</v>
      </c>
      <c r="D137" s="159" t="s">
        <v>166</v>
      </c>
      <c r="E137" s="160" t="s">
        <v>1359</v>
      </c>
      <c r="F137" s="161" t="s">
        <v>1360</v>
      </c>
      <c r="G137" s="162" t="s">
        <v>246</v>
      </c>
      <c r="H137" s="163">
        <v>4</v>
      </c>
      <c r="I137" s="164"/>
      <c r="J137" s="165">
        <f t="shared" si="10"/>
        <v>0</v>
      </c>
      <c r="K137" s="166"/>
      <c r="L137" s="30"/>
      <c r="M137" s="167" t="s">
        <v>1</v>
      </c>
      <c r="N137" s="168" t="s">
        <v>39</v>
      </c>
      <c r="O137" s="55"/>
      <c r="P137" s="169">
        <f t="shared" si="11"/>
        <v>0</v>
      </c>
      <c r="Q137" s="169">
        <v>0</v>
      </c>
      <c r="R137" s="169">
        <f t="shared" si="12"/>
        <v>0</v>
      </c>
      <c r="S137" s="169">
        <v>0</v>
      </c>
      <c r="T137" s="170">
        <f t="shared" si="1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1" t="s">
        <v>536</v>
      </c>
      <c r="AT137" s="171" t="s">
        <v>166</v>
      </c>
      <c r="AU137" s="171" t="s">
        <v>84</v>
      </c>
      <c r="AY137" s="14" t="s">
        <v>163</v>
      </c>
      <c r="BE137" s="172">
        <f t="shared" si="14"/>
        <v>0</v>
      </c>
      <c r="BF137" s="172">
        <f t="shared" si="15"/>
        <v>0</v>
      </c>
      <c r="BG137" s="172">
        <f t="shared" si="16"/>
        <v>0</v>
      </c>
      <c r="BH137" s="172">
        <f t="shared" si="17"/>
        <v>0</v>
      </c>
      <c r="BI137" s="172">
        <f t="shared" si="18"/>
        <v>0</v>
      </c>
      <c r="BJ137" s="14" t="s">
        <v>82</v>
      </c>
      <c r="BK137" s="172">
        <f t="shared" si="19"/>
        <v>0</v>
      </c>
      <c r="BL137" s="14" t="s">
        <v>536</v>
      </c>
      <c r="BM137" s="171" t="s">
        <v>1361</v>
      </c>
    </row>
    <row r="138" spans="1:65" s="2" customFormat="1" ht="16.5" customHeight="1">
      <c r="A138" s="29"/>
      <c r="B138" s="158"/>
      <c r="C138" s="159" t="s">
        <v>109</v>
      </c>
      <c r="D138" s="159" t="s">
        <v>166</v>
      </c>
      <c r="E138" s="160" t="s">
        <v>1362</v>
      </c>
      <c r="F138" s="161" t="s">
        <v>1363</v>
      </c>
      <c r="G138" s="162" t="s">
        <v>246</v>
      </c>
      <c r="H138" s="163">
        <v>1</v>
      </c>
      <c r="I138" s="164"/>
      <c r="J138" s="165">
        <f t="shared" si="10"/>
        <v>0</v>
      </c>
      <c r="K138" s="166"/>
      <c r="L138" s="30"/>
      <c r="M138" s="167" t="s">
        <v>1</v>
      </c>
      <c r="N138" s="168" t="s">
        <v>39</v>
      </c>
      <c r="O138" s="55"/>
      <c r="P138" s="169">
        <f t="shared" si="11"/>
        <v>0</v>
      </c>
      <c r="Q138" s="169">
        <v>3.1E-4</v>
      </c>
      <c r="R138" s="169">
        <f t="shared" si="12"/>
        <v>3.1E-4</v>
      </c>
      <c r="S138" s="169">
        <v>0</v>
      </c>
      <c r="T138" s="170">
        <f t="shared" si="1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1" t="s">
        <v>536</v>
      </c>
      <c r="AT138" s="171" t="s">
        <v>166</v>
      </c>
      <c r="AU138" s="171" t="s">
        <v>84</v>
      </c>
      <c r="AY138" s="14" t="s">
        <v>163</v>
      </c>
      <c r="BE138" s="172">
        <f t="shared" si="14"/>
        <v>0</v>
      </c>
      <c r="BF138" s="172">
        <f t="shared" si="15"/>
        <v>0</v>
      </c>
      <c r="BG138" s="172">
        <f t="shared" si="16"/>
        <v>0</v>
      </c>
      <c r="BH138" s="172">
        <f t="shared" si="17"/>
        <v>0</v>
      </c>
      <c r="BI138" s="172">
        <f t="shared" si="18"/>
        <v>0</v>
      </c>
      <c r="BJ138" s="14" t="s">
        <v>82</v>
      </c>
      <c r="BK138" s="172">
        <f t="shared" si="19"/>
        <v>0</v>
      </c>
      <c r="BL138" s="14" t="s">
        <v>536</v>
      </c>
      <c r="BM138" s="171" t="s">
        <v>1364</v>
      </c>
    </row>
    <row r="139" spans="1:65" s="2" customFormat="1" ht="16.5" customHeight="1">
      <c r="A139" s="29"/>
      <c r="B139" s="158"/>
      <c r="C139" s="159" t="s">
        <v>609</v>
      </c>
      <c r="D139" s="159" t="s">
        <v>166</v>
      </c>
      <c r="E139" s="160" t="s">
        <v>1365</v>
      </c>
      <c r="F139" s="161" t="s">
        <v>1366</v>
      </c>
      <c r="G139" s="162" t="s">
        <v>246</v>
      </c>
      <c r="H139" s="163">
        <v>1</v>
      </c>
      <c r="I139" s="164"/>
      <c r="J139" s="165">
        <f t="shared" si="10"/>
        <v>0</v>
      </c>
      <c r="K139" s="166"/>
      <c r="L139" s="30"/>
      <c r="M139" s="167" t="s">
        <v>1</v>
      </c>
      <c r="N139" s="168" t="s">
        <v>39</v>
      </c>
      <c r="O139" s="55"/>
      <c r="P139" s="169">
        <f t="shared" si="11"/>
        <v>0</v>
      </c>
      <c r="Q139" s="169">
        <v>5.1999999999999995E-4</v>
      </c>
      <c r="R139" s="169">
        <f t="shared" si="12"/>
        <v>5.1999999999999995E-4</v>
      </c>
      <c r="S139" s="169">
        <v>0</v>
      </c>
      <c r="T139" s="170">
        <f t="shared" si="1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1" t="s">
        <v>536</v>
      </c>
      <c r="AT139" s="171" t="s">
        <v>166</v>
      </c>
      <c r="AU139" s="171" t="s">
        <v>84</v>
      </c>
      <c r="AY139" s="14" t="s">
        <v>163</v>
      </c>
      <c r="BE139" s="172">
        <f t="shared" si="14"/>
        <v>0</v>
      </c>
      <c r="BF139" s="172">
        <f t="shared" si="15"/>
        <v>0</v>
      </c>
      <c r="BG139" s="172">
        <f t="shared" si="16"/>
        <v>0</v>
      </c>
      <c r="BH139" s="172">
        <f t="shared" si="17"/>
        <v>0</v>
      </c>
      <c r="BI139" s="172">
        <f t="shared" si="18"/>
        <v>0</v>
      </c>
      <c r="BJ139" s="14" t="s">
        <v>82</v>
      </c>
      <c r="BK139" s="172">
        <f t="shared" si="19"/>
        <v>0</v>
      </c>
      <c r="BL139" s="14" t="s">
        <v>536</v>
      </c>
      <c r="BM139" s="171" t="s">
        <v>1367</v>
      </c>
    </row>
    <row r="140" spans="1:65" s="2" customFormat="1" ht="16.5" customHeight="1">
      <c r="A140" s="29"/>
      <c r="B140" s="158"/>
      <c r="C140" s="159" t="s">
        <v>1368</v>
      </c>
      <c r="D140" s="159" t="s">
        <v>166</v>
      </c>
      <c r="E140" s="160" t="s">
        <v>1369</v>
      </c>
      <c r="F140" s="161" t="s">
        <v>1370</v>
      </c>
      <c r="G140" s="162" t="s">
        <v>246</v>
      </c>
      <c r="H140" s="163">
        <v>4</v>
      </c>
      <c r="I140" s="164"/>
      <c r="J140" s="165">
        <f t="shared" si="10"/>
        <v>0</v>
      </c>
      <c r="K140" s="166"/>
      <c r="L140" s="30"/>
      <c r="M140" s="167" t="s">
        <v>1</v>
      </c>
      <c r="N140" s="168" t="s">
        <v>39</v>
      </c>
      <c r="O140" s="55"/>
      <c r="P140" s="169">
        <f t="shared" si="11"/>
        <v>0</v>
      </c>
      <c r="Q140" s="169">
        <v>1E-3</v>
      </c>
      <c r="R140" s="169">
        <f t="shared" si="12"/>
        <v>4.0000000000000001E-3</v>
      </c>
      <c r="S140" s="169">
        <v>0</v>
      </c>
      <c r="T140" s="170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1" t="s">
        <v>536</v>
      </c>
      <c r="AT140" s="171" t="s">
        <v>166</v>
      </c>
      <c r="AU140" s="171" t="s">
        <v>84</v>
      </c>
      <c r="AY140" s="14" t="s">
        <v>163</v>
      </c>
      <c r="BE140" s="172">
        <f t="shared" si="14"/>
        <v>0</v>
      </c>
      <c r="BF140" s="172">
        <f t="shared" si="15"/>
        <v>0</v>
      </c>
      <c r="BG140" s="172">
        <f t="shared" si="16"/>
        <v>0</v>
      </c>
      <c r="BH140" s="172">
        <f t="shared" si="17"/>
        <v>0</v>
      </c>
      <c r="BI140" s="172">
        <f t="shared" si="18"/>
        <v>0</v>
      </c>
      <c r="BJ140" s="14" t="s">
        <v>82</v>
      </c>
      <c r="BK140" s="172">
        <f t="shared" si="19"/>
        <v>0</v>
      </c>
      <c r="BL140" s="14" t="s">
        <v>536</v>
      </c>
      <c r="BM140" s="171" t="s">
        <v>1371</v>
      </c>
    </row>
    <row r="141" spans="1:65" s="2" customFormat="1" ht="16.5" customHeight="1">
      <c r="A141" s="29"/>
      <c r="B141" s="158"/>
      <c r="C141" s="159" t="s">
        <v>613</v>
      </c>
      <c r="D141" s="159" t="s">
        <v>166</v>
      </c>
      <c r="E141" s="160" t="s">
        <v>1372</v>
      </c>
      <c r="F141" s="161" t="s">
        <v>1373</v>
      </c>
      <c r="G141" s="162" t="s">
        <v>287</v>
      </c>
      <c r="H141" s="163">
        <v>7</v>
      </c>
      <c r="I141" s="164"/>
      <c r="J141" s="165">
        <f t="shared" si="10"/>
        <v>0</v>
      </c>
      <c r="K141" s="166"/>
      <c r="L141" s="30"/>
      <c r="M141" s="167" t="s">
        <v>1</v>
      </c>
      <c r="N141" s="168" t="s">
        <v>39</v>
      </c>
      <c r="O141" s="55"/>
      <c r="P141" s="169">
        <f t="shared" si="11"/>
        <v>0</v>
      </c>
      <c r="Q141" s="169">
        <v>1.42E-3</v>
      </c>
      <c r="R141" s="169">
        <f t="shared" si="12"/>
        <v>9.9400000000000009E-3</v>
      </c>
      <c r="S141" s="169">
        <v>0</v>
      </c>
      <c r="T141" s="170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1" t="s">
        <v>536</v>
      </c>
      <c r="AT141" s="171" t="s">
        <v>166</v>
      </c>
      <c r="AU141" s="171" t="s">
        <v>84</v>
      </c>
      <c r="AY141" s="14" t="s">
        <v>163</v>
      </c>
      <c r="BE141" s="172">
        <f t="shared" si="14"/>
        <v>0</v>
      </c>
      <c r="BF141" s="172">
        <f t="shared" si="15"/>
        <v>0</v>
      </c>
      <c r="BG141" s="172">
        <f t="shared" si="16"/>
        <v>0</v>
      </c>
      <c r="BH141" s="172">
        <f t="shared" si="17"/>
        <v>0</v>
      </c>
      <c r="BI141" s="172">
        <f t="shared" si="18"/>
        <v>0</v>
      </c>
      <c r="BJ141" s="14" t="s">
        <v>82</v>
      </c>
      <c r="BK141" s="172">
        <f t="shared" si="19"/>
        <v>0</v>
      </c>
      <c r="BL141" s="14" t="s">
        <v>536</v>
      </c>
      <c r="BM141" s="171" t="s">
        <v>1374</v>
      </c>
    </row>
    <row r="142" spans="1:65" s="2" customFormat="1" ht="16.5" customHeight="1">
      <c r="A142" s="29"/>
      <c r="B142" s="158"/>
      <c r="C142" s="159" t="s">
        <v>568</v>
      </c>
      <c r="D142" s="159" t="s">
        <v>166</v>
      </c>
      <c r="E142" s="160" t="s">
        <v>1375</v>
      </c>
      <c r="F142" s="161" t="s">
        <v>1376</v>
      </c>
      <c r="G142" s="162" t="s">
        <v>287</v>
      </c>
      <c r="H142" s="163">
        <v>66</v>
      </c>
      <c r="I142" s="164"/>
      <c r="J142" s="165">
        <f t="shared" si="10"/>
        <v>0</v>
      </c>
      <c r="K142" s="166"/>
      <c r="L142" s="30"/>
      <c r="M142" s="167" t="s">
        <v>1</v>
      </c>
      <c r="N142" s="168" t="s">
        <v>39</v>
      </c>
      <c r="O142" s="55"/>
      <c r="P142" s="169">
        <f t="shared" si="11"/>
        <v>0</v>
      </c>
      <c r="Q142" s="169">
        <v>7.4400000000000004E-3</v>
      </c>
      <c r="R142" s="169">
        <f t="shared" si="12"/>
        <v>0.49104000000000003</v>
      </c>
      <c r="S142" s="169">
        <v>0</v>
      </c>
      <c r="T142" s="170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1" t="s">
        <v>536</v>
      </c>
      <c r="AT142" s="171" t="s">
        <v>166</v>
      </c>
      <c r="AU142" s="171" t="s">
        <v>84</v>
      </c>
      <c r="AY142" s="14" t="s">
        <v>163</v>
      </c>
      <c r="BE142" s="172">
        <f t="shared" si="14"/>
        <v>0</v>
      </c>
      <c r="BF142" s="172">
        <f t="shared" si="15"/>
        <v>0</v>
      </c>
      <c r="BG142" s="172">
        <f t="shared" si="16"/>
        <v>0</v>
      </c>
      <c r="BH142" s="172">
        <f t="shared" si="17"/>
        <v>0</v>
      </c>
      <c r="BI142" s="172">
        <f t="shared" si="18"/>
        <v>0</v>
      </c>
      <c r="BJ142" s="14" t="s">
        <v>82</v>
      </c>
      <c r="BK142" s="172">
        <f t="shared" si="19"/>
        <v>0</v>
      </c>
      <c r="BL142" s="14" t="s">
        <v>536</v>
      </c>
      <c r="BM142" s="171" t="s">
        <v>1377</v>
      </c>
    </row>
    <row r="143" spans="1:65" s="2" customFormat="1" ht="16.5" customHeight="1">
      <c r="A143" s="29"/>
      <c r="B143" s="158"/>
      <c r="C143" s="159" t="s">
        <v>8</v>
      </c>
      <c r="D143" s="159" t="s">
        <v>166</v>
      </c>
      <c r="E143" s="160" t="s">
        <v>1378</v>
      </c>
      <c r="F143" s="161" t="s">
        <v>1379</v>
      </c>
      <c r="G143" s="162" t="s">
        <v>287</v>
      </c>
      <c r="H143" s="163">
        <v>7</v>
      </c>
      <c r="I143" s="164"/>
      <c r="J143" s="165">
        <f t="shared" si="10"/>
        <v>0</v>
      </c>
      <c r="K143" s="166"/>
      <c r="L143" s="30"/>
      <c r="M143" s="167" t="s">
        <v>1</v>
      </c>
      <c r="N143" s="168" t="s">
        <v>39</v>
      </c>
      <c r="O143" s="55"/>
      <c r="P143" s="169">
        <f t="shared" si="11"/>
        <v>0</v>
      </c>
      <c r="Q143" s="169">
        <v>1.2319999999999999E-2</v>
      </c>
      <c r="R143" s="169">
        <f t="shared" si="12"/>
        <v>8.6239999999999997E-2</v>
      </c>
      <c r="S143" s="169">
        <v>0</v>
      </c>
      <c r="T143" s="170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1" t="s">
        <v>536</v>
      </c>
      <c r="AT143" s="171" t="s">
        <v>166</v>
      </c>
      <c r="AU143" s="171" t="s">
        <v>84</v>
      </c>
      <c r="AY143" s="14" t="s">
        <v>163</v>
      </c>
      <c r="BE143" s="172">
        <f t="shared" si="14"/>
        <v>0</v>
      </c>
      <c r="BF143" s="172">
        <f t="shared" si="15"/>
        <v>0</v>
      </c>
      <c r="BG143" s="172">
        <f t="shared" si="16"/>
        <v>0</v>
      </c>
      <c r="BH143" s="172">
        <f t="shared" si="17"/>
        <v>0</v>
      </c>
      <c r="BI143" s="172">
        <f t="shared" si="18"/>
        <v>0</v>
      </c>
      <c r="BJ143" s="14" t="s">
        <v>82</v>
      </c>
      <c r="BK143" s="172">
        <f t="shared" si="19"/>
        <v>0</v>
      </c>
      <c r="BL143" s="14" t="s">
        <v>536</v>
      </c>
      <c r="BM143" s="171" t="s">
        <v>1380</v>
      </c>
    </row>
    <row r="144" spans="1:65" s="2" customFormat="1" ht="16.5" customHeight="1">
      <c r="A144" s="29"/>
      <c r="B144" s="158"/>
      <c r="C144" s="159" t="s">
        <v>536</v>
      </c>
      <c r="D144" s="159" t="s">
        <v>166</v>
      </c>
      <c r="E144" s="160" t="s">
        <v>1381</v>
      </c>
      <c r="F144" s="161" t="s">
        <v>1382</v>
      </c>
      <c r="G144" s="162" t="s">
        <v>287</v>
      </c>
      <c r="H144" s="163">
        <v>6</v>
      </c>
      <c r="I144" s="164"/>
      <c r="J144" s="165">
        <f t="shared" si="10"/>
        <v>0</v>
      </c>
      <c r="K144" s="166"/>
      <c r="L144" s="30"/>
      <c r="M144" s="167" t="s">
        <v>1</v>
      </c>
      <c r="N144" s="168" t="s">
        <v>39</v>
      </c>
      <c r="O144" s="55"/>
      <c r="P144" s="169">
        <f t="shared" si="11"/>
        <v>0</v>
      </c>
      <c r="Q144" s="169">
        <v>4.0999999999999999E-4</v>
      </c>
      <c r="R144" s="169">
        <f t="shared" si="12"/>
        <v>2.4599999999999999E-3</v>
      </c>
      <c r="S144" s="169">
        <v>0</v>
      </c>
      <c r="T144" s="170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1" t="s">
        <v>536</v>
      </c>
      <c r="AT144" s="171" t="s">
        <v>166</v>
      </c>
      <c r="AU144" s="171" t="s">
        <v>84</v>
      </c>
      <c r="AY144" s="14" t="s">
        <v>163</v>
      </c>
      <c r="BE144" s="172">
        <f t="shared" si="14"/>
        <v>0</v>
      </c>
      <c r="BF144" s="172">
        <f t="shared" si="15"/>
        <v>0</v>
      </c>
      <c r="BG144" s="172">
        <f t="shared" si="16"/>
        <v>0</v>
      </c>
      <c r="BH144" s="172">
        <f t="shared" si="17"/>
        <v>0</v>
      </c>
      <c r="BI144" s="172">
        <f t="shared" si="18"/>
        <v>0</v>
      </c>
      <c r="BJ144" s="14" t="s">
        <v>82</v>
      </c>
      <c r="BK144" s="172">
        <f t="shared" si="19"/>
        <v>0</v>
      </c>
      <c r="BL144" s="14" t="s">
        <v>536</v>
      </c>
      <c r="BM144" s="171" t="s">
        <v>1383</v>
      </c>
    </row>
    <row r="145" spans="1:65" s="2" customFormat="1" ht="16.5" customHeight="1">
      <c r="A145" s="29"/>
      <c r="B145" s="158"/>
      <c r="C145" s="159" t="s">
        <v>540</v>
      </c>
      <c r="D145" s="159" t="s">
        <v>166</v>
      </c>
      <c r="E145" s="160" t="s">
        <v>1384</v>
      </c>
      <c r="F145" s="161" t="s">
        <v>1385</v>
      </c>
      <c r="G145" s="162" t="s">
        <v>287</v>
      </c>
      <c r="H145" s="163">
        <v>31</v>
      </c>
      <c r="I145" s="164"/>
      <c r="J145" s="165">
        <f t="shared" si="10"/>
        <v>0</v>
      </c>
      <c r="K145" s="166"/>
      <c r="L145" s="30"/>
      <c r="M145" s="167" t="s">
        <v>1</v>
      </c>
      <c r="N145" s="168" t="s">
        <v>39</v>
      </c>
      <c r="O145" s="55"/>
      <c r="P145" s="169">
        <f t="shared" si="11"/>
        <v>0</v>
      </c>
      <c r="Q145" s="169">
        <v>4.8000000000000001E-4</v>
      </c>
      <c r="R145" s="169">
        <f t="shared" si="12"/>
        <v>1.4880000000000001E-2</v>
      </c>
      <c r="S145" s="169">
        <v>0</v>
      </c>
      <c r="T145" s="170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1" t="s">
        <v>536</v>
      </c>
      <c r="AT145" s="171" t="s">
        <v>166</v>
      </c>
      <c r="AU145" s="171" t="s">
        <v>84</v>
      </c>
      <c r="AY145" s="14" t="s">
        <v>163</v>
      </c>
      <c r="BE145" s="172">
        <f t="shared" si="14"/>
        <v>0</v>
      </c>
      <c r="BF145" s="172">
        <f t="shared" si="15"/>
        <v>0</v>
      </c>
      <c r="BG145" s="172">
        <f t="shared" si="16"/>
        <v>0</v>
      </c>
      <c r="BH145" s="172">
        <f t="shared" si="17"/>
        <v>0</v>
      </c>
      <c r="BI145" s="172">
        <f t="shared" si="18"/>
        <v>0</v>
      </c>
      <c r="BJ145" s="14" t="s">
        <v>82</v>
      </c>
      <c r="BK145" s="172">
        <f t="shared" si="19"/>
        <v>0</v>
      </c>
      <c r="BL145" s="14" t="s">
        <v>536</v>
      </c>
      <c r="BM145" s="171" t="s">
        <v>1386</v>
      </c>
    </row>
    <row r="146" spans="1:65" s="2" customFormat="1" ht="16.5" customHeight="1">
      <c r="A146" s="29"/>
      <c r="B146" s="158"/>
      <c r="C146" s="159" t="s">
        <v>560</v>
      </c>
      <c r="D146" s="159" t="s">
        <v>166</v>
      </c>
      <c r="E146" s="160" t="s">
        <v>1387</v>
      </c>
      <c r="F146" s="161" t="s">
        <v>1388</v>
      </c>
      <c r="G146" s="162" t="s">
        <v>287</v>
      </c>
      <c r="H146" s="163">
        <v>2</v>
      </c>
      <c r="I146" s="164"/>
      <c r="J146" s="165">
        <f t="shared" si="10"/>
        <v>0</v>
      </c>
      <c r="K146" s="166"/>
      <c r="L146" s="30"/>
      <c r="M146" s="167" t="s">
        <v>1</v>
      </c>
      <c r="N146" s="168" t="s">
        <v>39</v>
      </c>
      <c r="O146" s="55"/>
      <c r="P146" s="169">
        <f t="shared" si="11"/>
        <v>0</v>
      </c>
      <c r="Q146" s="169">
        <v>7.1000000000000002E-4</v>
      </c>
      <c r="R146" s="169">
        <f t="shared" si="12"/>
        <v>1.42E-3</v>
      </c>
      <c r="S146" s="169">
        <v>0</v>
      </c>
      <c r="T146" s="170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1" t="s">
        <v>536</v>
      </c>
      <c r="AT146" s="171" t="s">
        <v>166</v>
      </c>
      <c r="AU146" s="171" t="s">
        <v>84</v>
      </c>
      <c r="AY146" s="14" t="s">
        <v>163</v>
      </c>
      <c r="BE146" s="172">
        <f t="shared" si="14"/>
        <v>0</v>
      </c>
      <c r="BF146" s="172">
        <f t="shared" si="15"/>
        <v>0</v>
      </c>
      <c r="BG146" s="172">
        <f t="shared" si="16"/>
        <v>0</v>
      </c>
      <c r="BH146" s="172">
        <f t="shared" si="17"/>
        <v>0</v>
      </c>
      <c r="BI146" s="172">
        <f t="shared" si="18"/>
        <v>0</v>
      </c>
      <c r="BJ146" s="14" t="s">
        <v>82</v>
      </c>
      <c r="BK146" s="172">
        <f t="shared" si="19"/>
        <v>0</v>
      </c>
      <c r="BL146" s="14" t="s">
        <v>536</v>
      </c>
      <c r="BM146" s="171" t="s">
        <v>1389</v>
      </c>
    </row>
    <row r="147" spans="1:65" s="2" customFormat="1" ht="16.5" customHeight="1">
      <c r="A147" s="29"/>
      <c r="B147" s="158"/>
      <c r="C147" s="159" t="s">
        <v>617</v>
      </c>
      <c r="D147" s="159" t="s">
        <v>166</v>
      </c>
      <c r="E147" s="160" t="s">
        <v>1390</v>
      </c>
      <c r="F147" s="161" t="s">
        <v>1391</v>
      </c>
      <c r="G147" s="162" t="s">
        <v>287</v>
      </c>
      <c r="H147" s="163">
        <v>12</v>
      </c>
      <c r="I147" s="164"/>
      <c r="J147" s="165">
        <f t="shared" si="10"/>
        <v>0</v>
      </c>
      <c r="K147" s="166"/>
      <c r="L147" s="30"/>
      <c r="M147" s="167" t="s">
        <v>1</v>
      </c>
      <c r="N147" s="168" t="s">
        <v>39</v>
      </c>
      <c r="O147" s="55"/>
      <c r="P147" s="169">
        <f t="shared" si="11"/>
        <v>0</v>
      </c>
      <c r="Q147" s="169">
        <v>2.2399999999999998E-3</v>
      </c>
      <c r="R147" s="169">
        <f t="shared" si="12"/>
        <v>2.6879999999999998E-2</v>
      </c>
      <c r="S147" s="169">
        <v>0</v>
      </c>
      <c r="T147" s="170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1" t="s">
        <v>536</v>
      </c>
      <c r="AT147" s="171" t="s">
        <v>166</v>
      </c>
      <c r="AU147" s="171" t="s">
        <v>84</v>
      </c>
      <c r="AY147" s="14" t="s">
        <v>163</v>
      </c>
      <c r="BE147" s="172">
        <f t="shared" si="14"/>
        <v>0</v>
      </c>
      <c r="BF147" s="172">
        <f t="shared" si="15"/>
        <v>0</v>
      </c>
      <c r="BG147" s="172">
        <f t="shared" si="16"/>
        <v>0</v>
      </c>
      <c r="BH147" s="172">
        <f t="shared" si="17"/>
        <v>0</v>
      </c>
      <c r="BI147" s="172">
        <f t="shared" si="18"/>
        <v>0</v>
      </c>
      <c r="BJ147" s="14" t="s">
        <v>82</v>
      </c>
      <c r="BK147" s="172">
        <f t="shared" si="19"/>
        <v>0</v>
      </c>
      <c r="BL147" s="14" t="s">
        <v>536</v>
      </c>
      <c r="BM147" s="171" t="s">
        <v>1392</v>
      </c>
    </row>
    <row r="148" spans="1:65" s="2" customFormat="1" ht="21.75" customHeight="1">
      <c r="A148" s="29"/>
      <c r="B148" s="158"/>
      <c r="C148" s="159" t="s">
        <v>544</v>
      </c>
      <c r="D148" s="159" t="s">
        <v>166</v>
      </c>
      <c r="E148" s="160" t="s">
        <v>1393</v>
      </c>
      <c r="F148" s="161" t="s">
        <v>1394</v>
      </c>
      <c r="G148" s="162" t="s">
        <v>287</v>
      </c>
      <c r="H148" s="163">
        <v>13</v>
      </c>
      <c r="I148" s="164"/>
      <c r="J148" s="165">
        <f t="shared" si="10"/>
        <v>0</v>
      </c>
      <c r="K148" s="166"/>
      <c r="L148" s="30"/>
      <c r="M148" s="167" t="s">
        <v>1</v>
      </c>
      <c r="N148" s="168" t="s">
        <v>39</v>
      </c>
      <c r="O148" s="55"/>
      <c r="P148" s="169">
        <f t="shared" si="11"/>
        <v>0</v>
      </c>
      <c r="Q148" s="169">
        <v>1.5299999999999999E-3</v>
      </c>
      <c r="R148" s="169">
        <f t="shared" si="12"/>
        <v>1.9889999999999998E-2</v>
      </c>
      <c r="S148" s="169">
        <v>0</v>
      </c>
      <c r="T148" s="170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1" t="s">
        <v>536</v>
      </c>
      <c r="AT148" s="171" t="s">
        <v>166</v>
      </c>
      <c r="AU148" s="171" t="s">
        <v>84</v>
      </c>
      <c r="AY148" s="14" t="s">
        <v>163</v>
      </c>
      <c r="BE148" s="172">
        <f t="shared" si="14"/>
        <v>0</v>
      </c>
      <c r="BF148" s="172">
        <f t="shared" si="15"/>
        <v>0</v>
      </c>
      <c r="BG148" s="172">
        <f t="shared" si="16"/>
        <v>0</v>
      </c>
      <c r="BH148" s="172">
        <f t="shared" si="17"/>
        <v>0</v>
      </c>
      <c r="BI148" s="172">
        <f t="shared" si="18"/>
        <v>0</v>
      </c>
      <c r="BJ148" s="14" t="s">
        <v>82</v>
      </c>
      <c r="BK148" s="172">
        <f t="shared" si="19"/>
        <v>0</v>
      </c>
      <c r="BL148" s="14" t="s">
        <v>536</v>
      </c>
      <c r="BM148" s="171" t="s">
        <v>1395</v>
      </c>
    </row>
    <row r="149" spans="1:65" s="2" customFormat="1" ht="21.75" customHeight="1">
      <c r="A149" s="29"/>
      <c r="B149" s="158"/>
      <c r="C149" s="159" t="s">
        <v>7</v>
      </c>
      <c r="D149" s="159" t="s">
        <v>166</v>
      </c>
      <c r="E149" s="160" t="s">
        <v>1396</v>
      </c>
      <c r="F149" s="161" t="s">
        <v>1397</v>
      </c>
      <c r="G149" s="162" t="s">
        <v>287</v>
      </c>
      <c r="H149" s="163">
        <v>102</v>
      </c>
      <c r="I149" s="164"/>
      <c r="J149" s="165">
        <f t="shared" si="10"/>
        <v>0</v>
      </c>
      <c r="K149" s="166"/>
      <c r="L149" s="30"/>
      <c r="M149" s="167" t="s">
        <v>1</v>
      </c>
      <c r="N149" s="168" t="s">
        <v>39</v>
      </c>
      <c r="O149" s="55"/>
      <c r="P149" s="169">
        <f t="shared" si="11"/>
        <v>0</v>
      </c>
      <c r="Q149" s="169">
        <v>2.8800000000000002E-3</v>
      </c>
      <c r="R149" s="169">
        <f t="shared" si="12"/>
        <v>0.29376000000000002</v>
      </c>
      <c r="S149" s="169">
        <v>0</v>
      </c>
      <c r="T149" s="170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1" t="s">
        <v>536</v>
      </c>
      <c r="AT149" s="171" t="s">
        <v>166</v>
      </c>
      <c r="AU149" s="171" t="s">
        <v>84</v>
      </c>
      <c r="AY149" s="14" t="s">
        <v>163</v>
      </c>
      <c r="BE149" s="172">
        <f t="shared" si="14"/>
        <v>0</v>
      </c>
      <c r="BF149" s="172">
        <f t="shared" si="15"/>
        <v>0</v>
      </c>
      <c r="BG149" s="172">
        <f t="shared" si="16"/>
        <v>0</v>
      </c>
      <c r="BH149" s="172">
        <f t="shared" si="17"/>
        <v>0</v>
      </c>
      <c r="BI149" s="172">
        <f t="shared" si="18"/>
        <v>0</v>
      </c>
      <c r="BJ149" s="14" t="s">
        <v>82</v>
      </c>
      <c r="BK149" s="172">
        <f t="shared" si="19"/>
        <v>0</v>
      </c>
      <c r="BL149" s="14" t="s">
        <v>536</v>
      </c>
      <c r="BM149" s="171" t="s">
        <v>1398</v>
      </c>
    </row>
    <row r="150" spans="1:65" s="2" customFormat="1" ht="16.5" customHeight="1">
      <c r="A150" s="29"/>
      <c r="B150" s="158"/>
      <c r="C150" s="159" t="s">
        <v>584</v>
      </c>
      <c r="D150" s="159" t="s">
        <v>166</v>
      </c>
      <c r="E150" s="160" t="s">
        <v>1399</v>
      </c>
      <c r="F150" s="161" t="s">
        <v>1400</v>
      </c>
      <c r="G150" s="162" t="s">
        <v>246</v>
      </c>
      <c r="H150" s="163">
        <v>13</v>
      </c>
      <c r="I150" s="164"/>
      <c r="J150" s="165">
        <f t="shared" si="10"/>
        <v>0</v>
      </c>
      <c r="K150" s="166"/>
      <c r="L150" s="30"/>
      <c r="M150" s="167" t="s">
        <v>1</v>
      </c>
      <c r="N150" s="168" t="s">
        <v>39</v>
      </c>
      <c r="O150" s="55"/>
      <c r="P150" s="169">
        <f t="shared" si="11"/>
        <v>0</v>
      </c>
      <c r="Q150" s="169">
        <v>0</v>
      </c>
      <c r="R150" s="169">
        <f t="shared" si="12"/>
        <v>0</v>
      </c>
      <c r="S150" s="169">
        <v>0</v>
      </c>
      <c r="T150" s="170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1" t="s">
        <v>536</v>
      </c>
      <c r="AT150" s="171" t="s">
        <v>166</v>
      </c>
      <c r="AU150" s="171" t="s">
        <v>84</v>
      </c>
      <c r="AY150" s="14" t="s">
        <v>163</v>
      </c>
      <c r="BE150" s="172">
        <f t="shared" si="14"/>
        <v>0</v>
      </c>
      <c r="BF150" s="172">
        <f t="shared" si="15"/>
        <v>0</v>
      </c>
      <c r="BG150" s="172">
        <f t="shared" si="16"/>
        <v>0</v>
      </c>
      <c r="BH150" s="172">
        <f t="shared" si="17"/>
        <v>0</v>
      </c>
      <c r="BI150" s="172">
        <f t="shared" si="18"/>
        <v>0</v>
      </c>
      <c r="BJ150" s="14" t="s">
        <v>82</v>
      </c>
      <c r="BK150" s="172">
        <f t="shared" si="19"/>
        <v>0</v>
      </c>
      <c r="BL150" s="14" t="s">
        <v>536</v>
      </c>
      <c r="BM150" s="171" t="s">
        <v>1401</v>
      </c>
    </row>
    <row r="151" spans="1:65" s="2" customFormat="1" ht="16.5" customHeight="1">
      <c r="A151" s="29"/>
      <c r="B151" s="158"/>
      <c r="C151" s="159" t="s">
        <v>580</v>
      </c>
      <c r="D151" s="159" t="s">
        <v>166</v>
      </c>
      <c r="E151" s="160" t="s">
        <v>1402</v>
      </c>
      <c r="F151" s="161" t="s">
        <v>1403</v>
      </c>
      <c r="G151" s="162" t="s">
        <v>246</v>
      </c>
      <c r="H151" s="163">
        <v>10</v>
      </c>
      <c r="I151" s="164"/>
      <c r="J151" s="165">
        <f t="shared" si="10"/>
        <v>0</v>
      </c>
      <c r="K151" s="166"/>
      <c r="L151" s="30"/>
      <c r="M151" s="167" t="s">
        <v>1</v>
      </c>
      <c r="N151" s="168" t="s">
        <v>39</v>
      </c>
      <c r="O151" s="55"/>
      <c r="P151" s="169">
        <f t="shared" si="11"/>
        <v>0</v>
      </c>
      <c r="Q151" s="169">
        <v>0</v>
      </c>
      <c r="R151" s="169">
        <f t="shared" si="12"/>
        <v>0</v>
      </c>
      <c r="S151" s="169">
        <v>0</v>
      </c>
      <c r="T151" s="170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1" t="s">
        <v>536</v>
      </c>
      <c r="AT151" s="171" t="s">
        <v>166</v>
      </c>
      <c r="AU151" s="171" t="s">
        <v>84</v>
      </c>
      <c r="AY151" s="14" t="s">
        <v>163</v>
      </c>
      <c r="BE151" s="172">
        <f t="shared" si="14"/>
        <v>0</v>
      </c>
      <c r="BF151" s="172">
        <f t="shared" si="15"/>
        <v>0</v>
      </c>
      <c r="BG151" s="172">
        <f t="shared" si="16"/>
        <v>0</v>
      </c>
      <c r="BH151" s="172">
        <f t="shared" si="17"/>
        <v>0</v>
      </c>
      <c r="BI151" s="172">
        <f t="shared" si="18"/>
        <v>0</v>
      </c>
      <c r="BJ151" s="14" t="s">
        <v>82</v>
      </c>
      <c r="BK151" s="172">
        <f t="shared" si="19"/>
        <v>0</v>
      </c>
      <c r="BL151" s="14" t="s">
        <v>536</v>
      </c>
      <c r="BM151" s="171" t="s">
        <v>1404</v>
      </c>
    </row>
    <row r="152" spans="1:65" s="2" customFormat="1" ht="16.5" customHeight="1">
      <c r="A152" s="29"/>
      <c r="B152" s="158"/>
      <c r="C152" s="159" t="s">
        <v>548</v>
      </c>
      <c r="D152" s="159" t="s">
        <v>166</v>
      </c>
      <c r="E152" s="160" t="s">
        <v>1405</v>
      </c>
      <c r="F152" s="161" t="s">
        <v>1406</v>
      </c>
      <c r="G152" s="162" t="s">
        <v>246</v>
      </c>
      <c r="H152" s="163">
        <v>11</v>
      </c>
      <c r="I152" s="164"/>
      <c r="J152" s="165">
        <f t="shared" si="10"/>
        <v>0</v>
      </c>
      <c r="K152" s="166"/>
      <c r="L152" s="30"/>
      <c r="M152" s="167" t="s">
        <v>1</v>
      </c>
      <c r="N152" s="168" t="s">
        <v>39</v>
      </c>
      <c r="O152" s="55"/>
      <c r="P152" s="169">
        <f t="shared" si="11"/>
        <v>0</v>
      </c>
      <c r="Q152" s="169">
        <v>0</v>
      </c>
      <c r="R152" s="169">
        <f t="shared" si="12"/>
        <v>0</v>
      </c>
      <c r="S152" s="169">
        <v>0</v>
      </c>
      <c r="T152" s="170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1" t="s">
        <v>536</v>
      </c>
      <c r="AT152" s="171" t="s">
        <v>166</v>
      </c>
      <c r="AU152" s="171" t="s">
        <v>84</v>
      </c>
      <c r="AY152" s="14" t="s">
        <v>163</v>
      </c>
      <c r="BE152" s="172">
        <f t="shared" si="14"/>
        <v>0</v>
      </c>
      <c r="BF152" s="172">
        <f t="shared" si="15"/>
        <v>0</v>
      </c>
      <c r="BG152" s="172">
        <f t="shared" si="16"/>
        <v>0</v>
      </c>
      <c r="BH152" s="172">
        <f t="shared" si="17"/>
        <v>0</v>
      </c>
      <c r="BI152" s="172">
        <f t="shared" si="18"/>
        <v>0</v>
      </c>
      <c r="BJ152" s="14" t="s">
        <v>82</v>
      </c>
      <c r="BK152" s="172">
        <f t="shared" si="19"/>
        <v>0</v>
      </c>
      <c r="BL152" s="14" t="s">
        <v>536</v>
      </c>
      <c r="BM152" s="171" t="s">
        <v>1407</v>
      </c>
    </row>
    <row r="153" spans="1:65" s="2" customFormat="1" ht="21.75" customHeight="1">
      <c r="A153" s="29"/>
      <c r="B153" s="158"/>
      <c r="C153" s="173" t="s">
        <v>272</v>
      </c>
      <c r="D153" s="173" t="s">
        <v>207</v>
      </c>
      <c r="E153" s="174" t="s">
        <v>1408</v>
      </c>
      <c r="F153" s="175" t="s">
        <v>1409</v>
      </c>
      <c r="G153" s="176" t="s">
        <v>246</v>
      </c>
      <c r="H153" s="177">
        <v>2</v>
      </c>
      <c r="I153" s="178"/>
      <c r="J153" s="179">
        <f t="shared" si="10"/>
        <v>0</v>
      </c>
      <c r="K153" s="180"/>
      <c r="L153" s="181"/>
      <c r="M153" s="182" t="s">
        <v>1</v>
      </c>
      <c r="N153" s="183" t="s">
        <v>39</v>
      </c>
      <c r="O153" s="55"/>
      <c r="P153" s="169">
        <f t="shared" si="11"/>
        <v>0</v>
      </c>
      <c r="Q153" s="169">
        <v>3.8000000000000002E-4</v>
      </c>
      <c r="R153" s="169">
        <f t="shared" si="12"/>
        <v>7.6000000000000004E-4</v>
      </c>
      <c r="S153" s="169">
        <v>0</v>
      </c>
      <c r="T153" s="170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1" t="s">
        <v>692</v>
      </c>
      <c r="AT153" s="171" t="s">
        <v>207</v>
      </c>
      <c r="AU153" s="171" t="s">
        <v>84</v>
      </c>
      <c r="AY153" s="14" t="s">
        <v>163</v>
      </c>
      <c r="BE153" s="172">
        <f t="shared" si="14"/>
        <v>0</v>
      </c>
      <c r="BF153" s="172">
        <f t="shared" si="15"/>
        <v>0</v>
      </c>
      <c r="BG153" s="172">
        <f t="shared" si="16"/>
        <v>0</v>
      </c>
      <c r="BH153" s="172">
        <f t="shared" si="17"/>
        <v>0</v>
      </c>
      <c r="BI153" s="172">
        <f t="shared" si="18"/>
        <v>0</v>
      </c>
      <c r="BJ153" s="14" t="s">
        <v>82</v>
      </c>
      <c r="BK153" s="172">
        <f t="shared" si="19"/>
        <v>0</v>
      </c>
      <c r="BL153" s="14" t="s">
        <v>536</v>
      </c>
      <c r="BM153" s="171" t="s">
        <v>1410</v>
      </c>
    </row>
    <row r="154" spans="1:65" s="2" customFormat="1" ht="21.75" customHeight="1">
      <c r="A154" s="29"/>
      <c r="B154" s="158"/>
      <c r="C154" s="173" t="s">
        <v>268</v>
      </c>
      <c r="D154" s="173" t="s">
        <v>207</v>
      </c>
      <c r="E154" s="174" t="s">
        <v>1411</v>
      </c>
      <c r="F154" s="175" t="s">
        <v>1412</v>
      </c>
      <c r="G154" s="176" t="s">
        <v>246</v>
      </c>
      <c r="H154" s="177">
        <v>1</v>
      </c>
      <c r="I154" s="178"/>
      <c r="J154" s="179">
        <f t="shared" si="10"/>
        <v>0</v>
      </c>
      <c r="K154" s="180"/>
      <c r="L154" s="181"/>
      <c r="M154" s="182" t="s">
        <v>1</v>
      </c>
      <c r="N154" s="183" t="s">
        <v>39</v>
      </c>
      <c r="O154" s="55"/>
      <c r="P154" s="169">
        <f t="shared" si="11"/>
        <v>0</v>
      </c>
      <c r="Q154" s="169">
        <v>3.8000000000000002E-4</v>
      </c>
      <c r="R154" s="169">
        <f t="shared" si="12"/>
        <v>3.8000000000000002E-4</v>
      </c>
      <c r="S154" s="169">
        <v>0</v>
      </c>
      <c r="T154" s="170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1" t="s">
        <v>692</v>
      </c>
      <c r="AT154" s="171" t="s">
        <v>207</v>
      </c>
      <c r="AU154" s="171" t="s">
        <v>84</v>
      </c>
      <c r="AY154" s="14" t="s">
        <v>163</v>
      </c>
      <c r="BE154" s="172">
        <f t="shared" si="14"/>
        <v>0</v>
      </c>
      <c r="BF154" s="172">
        <f t="shared" si="15"/>
        <v>0</v>
      </c>
      <c r="BG154" s="172">
        <f t="shared" si="16"/>
        <v>0</v>
      </c>
      <c r="BH154" s="172">
        <f t="shared" si="17"/>
        <v>0</v>
      </c>
      <c r="BI154" s="172">
        <f t="shared" si="18"/>
        <v>0</v>
      </c>
      <c r="BJ154" s="14" t="s">
        <v>82</v>
      </c>
      <c r="BK154" s="172">
        <f t="shared" si="19"/>
        <v>0</v>
      </c>
      <c r="BL154" s="14" t="s">
        <v>536</v>
      </c>
      <c r="BM154" s="171" t="s">
        <v>1413</v>
      </c>
    </row>
    <row r="155" spans="1:65" s="2" customFormat="1" ht="21.75" customHeight="1">
      <c r="A155" s="29"/>
      <c r="B155" s="158"/>
      <c r="C155" s="159" t="s">
        <v>264</v>
      </c>
      <c r="D155" s="159" t="s">
        <v>166</v>
      </c>
      <c r="E155" s="160" t="s">
        <v>1414</v>
      </c>
      <c r="F155" s="161" t="s">
        <v>1415</v>
      </c>
      <c r="G155" s="162" t="s">
        <v>246</v>
      </c>
      <c r="H155" s="163">
        <v>1</v>
      </c>
      <c r="I155" s="164"/>
      <c r="J155" s="165">
        <f t="shared" si="10"/>
        <v>0</v>
      </c>
      <c r="K155" s="166"/>
      <c r="L155" s="30"/>
      <c r="M155" s="167" t="s">
        <v>1</v>
      </c>
      <c r="N155" s="168" t="s">
        <v>39</v>
      </c>
      <c r="O155" s="55"/>
      <c r="P155" s="169">
        <f t="shared" si="11"/>
        <v>0</v>
      </c>
      <c r="Q155" s="169">
        <v>1.0200000000000001E-3</v>
      </c>
      <c r="R155" s="169">
        <f t="shared" si="12"/>
        <v>1.0200000000000001E-3</v>
      </c>
      <c r="S155" s="169">
        <v>0</v>
      </c>
      <c r="T155" s="170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1" t="s">
        <v>536</v>
      </c>
      <c r="AT155" s="171" t="s">
        <v>166</v>
      </c>
      <c r="AU155" s="171" t="s">
        <v>84</v>
      </c>
      <c r="AY155" s="14" t="s">
        <v>163</v>
      </c>
      <c r="BE155" s="172">
        <f t="shared" si="14"/>
        <v>0</v>
      </c>
      <c r="BF155" s="172">
        <f t="shared" si="15"/>
        <v>0</v>
      </c>
      <c r="BG155" s="172">
        <f t="shared" si="16"/>
        <v>0</v>
      </c>
      <c r="BH155" s="172">
        <f t="shared" si="17"/>
        <v>0</v>
      </c>
      <c r="BI155" s="172">
        <f t="shared" si="18"/>
        <v>0</v>
      </c>
      <c r="BJ155" s="14" t="s">
        <v>82</v>
      </c>
      <c r="BK155" s="172">
        <f t="shared" si="19"/>
        <v>0</v>
      </c>
      <c r="BL155" s="14" t="s">
        <v>536</v>
      </c>
      <c r="BM155" s="171" t="s">
        <v>1416</v>
      </c>
    </row>
    <row r="156" spans="1:65" s="2" customFormat="1" ht="16.5" customHeight="1">
      <c r="A156" s="29"/>
      <c r="B156" s="158"/>
      <c r="C156" s="159" t="s">
        <v>501</v>
      </c>
      <c r="D156" s="159" t="s">
        <v>166</v>
      </c>
      <c r="E156" s="160" t="s">
        <v>1417</v>
      </c>
      <c r="F156" s="161" t="s">
        <v>1418</v>
      </c>
      <c r="G156" s="162" t="s">
        <v>246</v>
      </c>
      <c r="H156" s="163">
        <v>3</v>
      </c>
      <c r="I156" s="164"/>
      <c r="J156" s="165">
        <f t="shared" si="10"/>
        <v>0</v>
      </c>
      <c r="K156" s="166"/>
      <c r="L156" s="30"/>
      <c r="M156" s="167" t="s">
        <v>1</v>
      </c>
      <c r="N156" s="168" t="s">
        <v>39</v>
      </c>
      <c r="O156" s="55"/>
      <c r="P156" s="169">
        <f t="shared" si="11"/>
        <v>0</v>
      </c>
      <c r="Q156" s="169">
        <v>2.9E-4</v>
      </c>
      <c r="R156" s="169">
        <f t="shared" si="12"/>
        <v>8.7000000000000001E-4</v>
      </c>
      <c r="S156" s="169">
        <v>0</v>
      </c>
      <c r="T156" s="170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1" t="s">
        <v>536</v>
      </c>
      <c r="AT156" s="171" t="s">
        <v>166</v>
      </c>
      <c r="AU156" s="171" t="s">
        <v>84</v>
      </c>
      <c r="AY156" s="14" t="s">
        <v>163</v>
      </c>
      <c r="BE156" s="172">
        <f t="shared" si="14"/>
        <v>0</v>
      </c>
      <c r="BF156" s="172">
        <f t="shared" si="15"/>
        <v>0</v>
      </c>
      <c r="BG156" s="172">
        <f t="shared" si="16"/>
        <v>0</v>
      </c>
      <c r="BH156" s="172">
        <f t="shared" si="17"/>
        <v>0</v>
      </c>
      <c r="BI156" s="172">
        <f t="shared" si="18"/>
        <v>0</v>
      </c>
      <c r="BJ156" s="14" t="s">
        <v>82</v>
      </c>
      <c r="BK156" s="172">
        <f t="shared" si="19"/>
        <v>0</v>
      </c>
      <c r="BL156" s="14" t="s">
        <v>536</v>
      </c>
      <c r="BM156" s="171" t="s">
        <v>1419</v>
      </c>
    </row>
    <row r="157" spans="1:65" s="2" customFormat="1" ht="16.5" customHeight="1">
      <c r="A157" s="29"/>
      <c r="B157" s="158"/>
      <c r="C157" s="159" t="s">
        <v>505</v>
      </c>
      <c r="D157" s="159" t="s">
        <v>166</v>
      </c>
      <c r="E157" s="160" t="s">
        <v>1420</v>
      </c>
      <c r="F157" s="161" t="s">
        <v>1421</v>
      </c>
      <c r="G157" s="162" t="s">
        <v>287</v>
      </c>
      <c r="H157" s="163">
        <v>73</v>
      </c>
      <c r="I157" s="164"/>
      <c r="J157" s="165">
        <f t="shared" si="10"/>
        <v>0</v>
      </c>
      <c r="K157" s="166"/>
      <c r="L157" s="30"/>
      <c r="M157" s="167" t="s">
        <v>1</v>
      </c>
      <c r="N157" s="168" t="s">
        <v>39</v>
      </c>
      <c r="O157" s="55"/>
      <c r="P157" s="169">
        <f t="shared" si="11"/>
        <v>0</v>
      </c>
      <c r="Q157" s="169">
        <v>0</v>
      </c>
      <c r="R157" s="169">
        <f t="shared" si="12"/>
        <v>0</v>
      </c>
      <c r="S157" s="169">
        <v>0</v>
      </c>
      <c r="T157" s="170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1" t="s">
        <v>536</v>
      </c>
      <c r="AT157" s="171" t="s">
        <v>166</v>
      </c>
      <c r="AU157" s="171" t="s">
        <v>84</v>
      </c>
      <c r="AY157" s="14" t="s">
        <v>163</v>
      </c>
      <c r="BE157" s="172">
        <f t="shared" si="14"/>
        <v>0</v>
      </c>
      <c r="BF157" s="172">
        <f t="shared" si="15"/>
        <v>0</v>
      </c>
      <c r="BG157" s="172">
        <f t="shared" si="16"/>
        <v>0</v>
      </c>
      <c r="BH157" s="172">
        <f t="shared" si="17"/>
        <v>0</v>
      </c>
      <c r="BI157" s="172">
        <f t="shared" si="18"/>
        <v>0</v>
      </c>
      <c r="BJ157" s="14" t="s">
        <v>82</v>
      </c>
      <c r="BK157" s="172">
        <f t="shared" si="19"/>
        <v>0</v>
      </c>
      <c r="BL157" s="14" t="s">
        <v>536</v>
      </c>
      <c r="BM157" s="171" t="s">
        <v>1422</v>
      </c>
    </row>
    <row r="158" spans="1:65" s="2" customFormat="1" ht="16.5" customHeight="1">
      <c r="A158" s="29"/>
      <c r="B158" s="158"/>
      <c r="C158" s="159" t="s">
        <v>520</v>
      </c>
      <c r="D158" s="159" t="s">
        <v>166</v>
      </c>
      <c r="E158" s="160" t="s">
        <v>1423</v>
      </c>
      <c r="F158" s="161" t="s">
        <v>1424</v>
      </c>
      <c r="G158" s="162" t="s">
        <v>287</v>
      </c>
      <c r="H158" s="163">
        <v>7</v>
      </c>
      <c r="I158" s="164"/>
      <c r="J158" s="165">
        <f t="shared" si="10"/>
        <v>0</v>
      </c>
      <c r="K158" s="166"/>
      <c r="L158" s="30"/>
      <c r="M158" s="167" t="s">
        <v>1</v>
      </c>
      <c r="N158" s="168" t="s">
        <v>39</v>
      </c>
      <c r="O158" s="55"/>
      <c r="P158" s="169">
        <f t="shared" si="11"/>
        <v>0</v>
      </c>
      <c r="Q158" s="169">
        <v>0</v>
      </c>
      <c r="R158" s="169">
        <f t="shared" si="12"/>
        <v>0</v>
      </c>
      <c r="S158" s="169">
        <v>0</v>
      </c>
      <c r="T158" s="170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1" t="s">
        <v>536</v>
      </c>
      <c r="AT158" s="171" t="s">
        <v>166</v>
      </c>
      <c r="AU158" s="171" t="s">
        <v>84</v>
      </c>
      <c r="AY158" s="14" t="s">
        <v>163</v>
      </c>
      <c r="BE158" s="172">
        <f t="shared" si="14"/>
        <v>0</v>
      </c>
      <c r="BF158" s="172">
        <f t="shared" si="15"/>
        <v>0</v>
      </c>
      <c r="BG158" s="172">
        <f t="shared" si="16"/>
        <v>0</v>
      </c>
      <c r="BH158" s="172">
        <f t="shared" si="17"/>
        <v>0</v>
      </c>
      <c r="BI158" s="172">
        <f t="shared" si="18"/>
        <v>0</v>
      </c>
      <c r="BJ158" s="14" t="s">
        <v>82</v>
      </c>
      <c r="BK158" s="172">
        <f t="shared" si="19"/>
        <v>0</v>
      </c>
      <c r="BL158" s="14" t="s">
        <v>536</v>
      </c>
      <c r="BM158" s="171" t="s">
        <v>1425</v>
      </c>
    </row>
    <row r="159" spans="1:65" s="2" customFormat="1" ht="21.75" customHeight="1">
      <c r="A159" s="29"/>
      <c r="B159" s="158"/>
      <c r="C159" s="159" t="s">
        <v>776</v>
      </c>
      <c r="D159" s="159" t="s">
        <v>166</v>
      </c>
      <c r="E159" s="160" t="s">
        <v>1426</v>
      </c>
      <c r="F159" s="161" t="s">
        <v>1427</v>
      </c>
      <c r="G159" s="162" t="s">
        <v>287</v>
      </c>
      <c r="H159" s="163">
        <v>166</v>
      </c>
      <c r="I159" s="164"/>
      <c r="J159" s="165">
        <f t="shared" si="10"/>
        <v>0</v>
      </c>
      <c r="K159" s="166"/>
      <c r="L159" s="30"/>
      <c r="M159" s="167" t="s">
        <v>1</v>
      </c>
      <c r="N159" s="168" t="s">
        <v>39</v>
      </c>
      <c r="O159" s="55"/>
      <c r="P159" s="169">
        <f t="shared" si="11"/>
        <v>0</v>
      </c>
      <c r="Q159" s="169">
        <v>0</v>
      </c>
      <c r="R159" s="169">
        <f t="shared" si="12"/>
        <v>0</v>
      </c>
      <c r="S159" s="169">
        <v>0</v>
      </c>
      <c r="T159" s="170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1" t="s">
        <v>536</v>
      </c>
      <c r="AT159" s="171" t="s">
        <v>166</v>
      </c>
      <c r="AU159" s="171" t="s">
        <v>84</v>
      </c>
      <c r="AY159" s="14" t="s">
        <v>163</v>
      </c>
      <c r="BE159" s="172">
        <f t="shared" si="14"/>
        <v>0</v>
      </c>
      <c r="BF159" s="172">
        <f t="shared" si="15"/>
        <v>0</v>
      </c>
      <c r="BG159" s="172">
        <f t="shared" si="16"/>
        <v>0</v>
      </c>
      <c r="BH159" s="172">
        <f t="shared" si="17"/>
        <v>0</v>
      </c>
      <c r="BI159" s="172">
        <f t="shared" si="18"/>
        <v>0</v>
      </c>
      <c r="BJ159" s="14" t="s">
        <v>82</v>
      </c>
      <c r="BK159" s="172">
        <f t="shared" si="19"/>
        <v>0</v>
      </c>
      <c r="BL159" s="14" t="s">
        <v>536</v>
      </c>
      <c r="BM159" s="171" t="s">
        <v>1428</v>
      </c>
    </row>
    <row r="160" spans="1:65" s="2" customFormat="1" ht="21.75" customHeight="1">
      <c r="A160" s="29"/>
      <c r="B160" s="158"/>
      <c r="C160" s="159" t="s">
        <v>692</v>
      </c>
      <c r="D160" s="159" t="s">
        <v>166</v>
      </c>
      <c r="E160" s="160" t="s">
        <v>1429</v>
      </c>
      <c r="F160" s="161" t="s">
        <v>1430</v>
      </c>
      <c r="G160" s="162" t="s">
        <v>1322</v>
      </c>
      <c r="H160" s="184"/>
      <c r="I160" s="164"/>
      <c r="J160" s="165">
        <f t="shared" si="10"/>
        <v>0</v>
      </c>
      <c r="K160" s="166"/>
      <c r="L160" s="30"/>
      <c r="M160" s="167" t="s">
        <v>1</v>
      </c>
      <c r="N160" s="168" t="s">
        <v>39</v>
      </c>
      <c r="O160" s="55"/>
      <c r="P160" s="169">
        <f t="shared" si="11"/>
        <v>0</v>
      </c>
      <c r="Q160" s="169">
        <v>0</v>
      </c>
      <c r="R160" s="169">
        <f t="shared" si="12"/>
        <v>0</v>
      </c>
      <c r="S160" s="169">
        <v>0</v>
      </c>
      <c r="T160" s="170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71" t="s">
        <v>536</v>
      </c>
      <c r="AT160" s="171" t="s">
        <v>166</v>
      </c>
      <c r="AU160" s="171" t="s">
        <v>84</v>
      </c>
      <c r="AY160" s="14" t="s">
        <v>163</v>
      </c>
      <c r="BE160" s="172">
        <f t="shared" si="14"/>
        <v>0</v>
      </c>
      <c r="BF160" s="172">
        <f t="shared" si="15"/>
        <v>0</v>
      </c>
      <c r="BG160" s="172">
        <f t="shared" si="16"/>
        <v>0</v>
      </c>
      <c r="BH160" s="172">
        <f t="shared" si="17"/>
        <v>0</v>
      </c>
      <c r="BI160" s="172">
        <f t="shared" si="18"/>
        <v>0</v>
      </c>
      <c r="BJ160" s="14" t="s">
        <v>82</v>
      </c>
      <c r="BK160" s="172">
        <f t="shared" si="19"/>
        <v>0</v>
      </c>
      <c r="BL160" s="14" t="s">
        <v>536</v>
      </c>
      <c r="BM160" s="171" t="s">
        <v>1431</v>
      </c>
    </row>
    <row r="161" spans="1:65" s="12" customFormat="1" ht="22.9" customHeight="1">
      <c r="B161" s="145"/>
      <c r="D161" s="146" t="s">
        <v>73</v>
      </c>
      <c r="E161" s="156" t="s">
        <v>1432</v>
      </c>
      <c r="F161" s="156" t="s">
        <v>1433</v>
      </c>
      <c r="I161" s="148"/>
      <c r="J161" s="157">
        <f>BK161</f>
        <v>0</v>
      </c>
      <c r="L161" s="145"/>
      <c r="M161" s="150"/>
      <c r="N161" s="151"/>
      <c r="O161" s="151"/>
      <c r="P161" s="152">
        <f>SUM(P162:P218)</f>
        <v>0</v>
      </c>
      <c r="Q161" s="151"/>
      <c r="R161" s="152">
        <f>SUM(R162:R218)</f>
        <v>2.4443600000000001</v>
      </c>
      <c r="S161" s="151"/>
      <c r="T161" s="153">
        <f>SUM(T162:T218)</f>
        <v>0</v>
      </c>
      <c r="AR161" s="146" t="s">
        <v>84</v>
      </c>
      <c r="AT161" s="154" t="s">
        <v>73</v>
      </c>
      <c r="AU161" s="154" t="s">
        <v>82</v>
      </c>
      <c r="AY161" s="146" t="s">
        <v>163</v>
      </c>
      <c r="BK161" s="155">
        <f>SUM(BK162:BK218)</f>
        <v>0</v>
      </c>
    </row>
    <row r="162" spans="1:65" s="2" customFormat="1" ht="21.75" customHeight="1">
      <c r="A162" s="29"/>
      <c r="B162" s="158"/>
      <c r="C162" s="159" t="s">
        <v>784</v>
      </c>
      <c r="D162" s="159" t="s">
        <v>166</v>
      </c>
      <c r="E162" s="160" t="s">
        <v>1434</v>
      </c>
      <c r="F162" s="161" t="s">
        <v>1435</v>
      </c>
      <c r="G162" s="162" t="s">
        <v>287</v>
      </c>
      <c r="H162" s="163">
        <v>16</v>
      </c>
      <c r="I162" s="164"/>
      <c r="J162" s="165">
        <f t="shared" ref="J162:J193" si="20">ROUND(I162*H162,2)</f>
        <v>0</v>
      </c>
      <c r="K162" s="166"/>
      <c r="L162" s="30"/>
      <c r="M162" s="167" t="s">
        <v>1</v>
      </c>
      <c r="N162" s="168" t="s">
        <v>39</v>
      </c>
      <c r="O162" s="55"/>
      <c r="P162" s="169">
        <f t="shared" ref="P162:P193" si="21">O162*H162</f>
        <v>0</v>
      </c>
      <c r="Q162" s="169">
        <v>4.5100000000000001E-3</v>
      </c>
      <c r="R162" s="169">
        <f t="shared" ref="R162:R193" si="22">Q162*H162</f>
        <v>7.2160000000000002E-2</v>
      </c>
      <c r="S162" s="169">
        <v>0</v>
      </c>
      <c r="T162" s="170">
        <f t="shared" ref="T162:T193" si="23"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71" t="s">
        <v>536</v>
      </c>
      <c r="AT162" s="171" t="s">
        <v>166</v>
      </c>
      <c r="AU162" s="171" t="s">
        <v>84</v>
      </c>
      <c r="AY162" s="14" t="s">
        <v>163</v>
      </c>
      <c r="BE162" s="172">
        <f t="shared" ref="BE162:BE193" si="24">IF(N162="základní",J162,0)</f>
        <v>0</v>
      </c>
      <c r="BF162" s="172">
        <f t="shared" ref="BF162:BF193" si="25">IF(N162="snížená",J162,0)</f>
        <v>0</v>
      </c>
      <c r="BG162" s="172">
        <f t="shared" ref="BG162:BG193" si="26">IF(N162="zákl. přenesená",J162,0)</f>
        <v>0</v>
      </c>
      <c r="BH162" s="172">
        <f t="shared" ref="BH162:BH193" si="27">IF(N162="sníž. přenesená",J162,0)</f>
        <v>0</v>
      </c>
      <c r="BI162" s="172">
        <f t="shared" ref="BI162:BI193" si="28">IF(N162="nulová",J162,0)</f>
        <v>0</v>
      </c>
      <c r="BJ162" s="14" t="s">
        <v>82</v>
      </c>
      <c r="BK162" s="172">
        <f t="shared" ref="BK162:BK193" si="29">ROUND(I162*H162,2)</f>
        <v>0</v>
      </c>
      <c r="BL162" s="14" t="s">
        <v>536</v>
      </c>
      <c r="BM162" s="171" t="s">
        <v>1436</v>
      </c>
    </row>
    <row r="163" spans="1:65" s="2" customFormat="1" ht="21.75" customHeight="1">
      <c r="A163" s="29"/>
      <c r="B163" s="158"/>
      <c r="C163" s="159" t="s">
        <v>788</v>
      </c>
      <c r="D163" s="159" t="s">
        <v>166</v>
      </c>
      <c r="E163" s="160" t="s">
        <v>1437</v>
      </c>
      <c r="F163" s="161" t="s">
        <v>1438</v>
      </c>
      <c r="G163" s="162" t="s">
        <v>287</v>
      </c>
      <c r="H163" s="163">
        <v>23</v>
      </c>
      <c r="I163" s="164"/>
      <c r="J163" s="165">
        <f t="shared" si="20"/>
        <v>0</v>
      </c>
      <c r="K163" s="166"/>
      <c r="L163" s="30"/>
      <c r="M163" s="167" t="s">
        <v>1</v>
      </c>
      <c r="N163" s="168" t="s">
        <v>39</v>
      </c>
      <c r="O163" s="55"/>
      <c r="P163" s="169">
        <f t="shared" si="21"/>
        <v>0</v>
      </c>
      <c r="Q163" s="169">
        <v>5.1799999999999997E-3</v>
      </c>
      <c r="R163" s="169">
        <f t="shared" si="22"/>
        <v>0.11914</v>
      </c>
      <c r="S163" s="169">
        <v>0</v>
      </c>
      <c r="T163" s="170">
        <f t="shared" si="2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71" t="s">
        <v>536</v>
      </c>
      <c r="AT163" s="171" t="s">
        <v>166</v>
      </c>
      <c r="AU163" s="171" t="s">
        <v>84</v>
      </c>
      <c r="AY163" s="14" t="s">
        <v>163</v>
      </c>
      <c r="BE163" s="172">
        <f t="shared" si="24"/>
        <v>0</v>
      </c>
      <c r="BF163" s="172">
        <f t="shared" si="25"/>
        <v>0</v>
      </c>
      <c r="BG163" s="172">
        <f t="shared" si="26"/>
        <v>0</v>
      </c>
      <c r="BH163" s="172">
        <f t="shared" si="27"/>
        <v>0</v>
      </c>
      <c r="BI163" s="172">
        <f t="shared" si="28"/>
        <v>0</v>
      </c>
      <c r="BJ163" s="14" t="s">
        <v>82</v>
      </c>
      <c r="BK163" s="172">
        <f t="shared" si="29"/>
        <v>0</v>
      </c>
      <c r="BL163" s="14" t="s">
        <v>536</v>
      </c>
      <c r="BM163" s="171" t="s">
        <v>1439</v>
      </c>
    </row>
    <row r="164" spans="1:65" s="2" customFormat="1" ht="21.75" customHeight="1">
      <c r="A164" s="29"/>
      <c r="B164" s="158"/>
      <c r="C164" s="159" t="s">
        <v>629</v>
      </c>
      <c r="D164" s="159" t="s">
        <v>166</v>
      </c>
      <c r="E164" s="160" t="s">
        <v>1440</v>
      </c>
      <c r="F164" s="161" t="s">
        <v>1441</v>
      </c>
      <c r="G164" s="162" t="s">
        <v>287</v>
      </c>
      <c r="H164" s="163">
        <v>28</v>
      </c>
      <c r="I164" s="164"/>
      <c r="J164" s="165">
        <f t="shared" si="20"/>
        <v>0</v>
      </c>
      <c r="K164" s="166"/>
      <c r="L164" s="30"/>
      <c r="M164" s="167" t="s">
        <v>1</v>
      </c>
      <c r="N164" s="168" t="s">
        <v>39</v>
      </c>
      <c r="O164" s="55"/>
      <c r="P164" s="169">
        <f t="shared" si="21"/>
        <v>0</v>
      </c>
      <c r="Q164" s="169">
        <v>6.4000000000000003E-3</v>
      </c>
      <c r="R164" s="169">
        <f t="shared" si="22"/>
        <v>0.1792</v>
      </c>
      <c r="S164" s="169">
        <v>0</v>
      </c>
      <c r="T164" s="170">
        <f t="shared" si="2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71" t="s">
        <v>536</v>
      </c>
      <c r="AT164" s="171" t="s">
        <v>166</v>
      </c>
      <c r="AU164" s="171" t="s">
        <v>84</v>
      </c>
      <c r="AY164" s="14" t="s">
        <v>163</v>
      </c>
      <c r="BE164" s="172">
        <f t="shared" si="24"/>
        <v>0</v>
      </c>
      <c r="BF164" s="172">
        <f t="shared" si="25"/>
        <v>0</v>
      </c>
      <c r="BG164" s="172">
        <f t="shared" si="26"/>
        <v>0</v>
      </c>
      <c r="BH164" s="172">
        <f t="shared" si="27"/>
        <v>0</v>
      </c>
      <c r="BI164" s="172">
        <f t="shared" si="28"/>
        <v>0</v>
      </c>
      <c r="BJ164" s="14" t="s">
        <v>82</v>
      </c>
      <c r="BK164" s="172">
        <f t="shared" si="29"/>
        <v>0</v>
      </c>
      <c r="BL164" s="14" t="s">
        <v>536</v>
      </c>
      <c r="BM164" s="171" t="s">
        <v>1442</v>
      </c>
    </row>
    <row r="165" spans="1:65" s="2" customFormat="1" ht="21.75" customHeight="1">
      <c r="A165" s="29"/>
      <c r="B165" s="158"/>
      <c r="C165" s="159" t="s">
        <v>637</v>
      </c>
      <c r="D165" s="159" t="s">
        <v>166</v>
      </c>
      <c r="E165" s="160" t="s">
        <v>1443</v>
      </c>
      <c r="F165" s="161" t="s">
        <v>1444</v>
      </c>
      <c r="G165" s="162" t="s">
        <v>246</v>
      </c>
      <c r="H165" s="163">
        <v>2</v>
      </c>
      <c r="I165" s="164"/>
      <c r="J165" s="165">
        <f t="shared" si="20"/>
        <v>0</v>
      </c>
      <c r="K165" s="166"/>
      <c r="L165" s="30"/>
      <c r="M165" s="167" t="s">
        <v>1</v>
      </c>
      <c r="N165" s="168" t="s">
        <v>39</v>
      </c>
      <c r="O165" s="55"/>
      <c r="P165" s="169">
        <f t="shared" si="21"/>
        <v>0</v>
      </c>
      <c r="Q165" s="169">
        <v>0</v>
      </c>
      <c r="R165" s="169">
        <f t="shared" si="22"/>
        <v>0</v>
      </c>
      <c r="S165" s="169">
        <v>0</v>
      </c>
      <c r="T165" s="170">
        <f t="shared" si="2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71" t="s">
        <v>536</v>
      </c>
      <c r="AT165" s="171" t="s">
        <v>166</v>
      </c>
      <c r="AU165" s="171" t="s">
        <v>84</v>
      </c>
      <c r="AY165" s="14" t="s">
        <v>163</v>
      </c>
      <c r="BE165" s="172">
        <f t="shared" si="24"/>
        <v>0</v>
      </c>
      <c r="BF165" s="172">
        <f t="shared" si="25"/>
        <v>0</v>
      </c>
      <c r="BG165" s="172">
        <f t="shared" si="26"/>
        <v>0</v>
      </c>
      <c r="BH165" s="172">
        <f t="shared" si="27"/>
        <v>0</v>
      </c>
      <c r="BI165" s="172">
        <f t="shared" si="28"/>
        <v>0</v>
      </c>
      <c r="BJ165" s="14" t="s">
        <v>82</v>
      </c>
      <c r="BK165" s="172">
        <f t="shared" si="29"/>
        <v>0</v>
      </c>
      <c r="BL165" s="14" t="s">
        <v>536</v>
      </c>
      <c r="BM165" s="171" t="s">
        <v>1445</v>
      </c>
    </row>
    <row r="166" spans="1:65" s="2" customFormat="1" ht="16.5" customHeight="1">
      <c r="A166" s="29"/>
      <c r="B166" s="158"/>
      <c r="C166" s="159" t="s">
        <v>633</v>
      </c>
      <c r="D166" s="159" t="s">
        <v>166</v>
      </c>
      <c r="E166" s="160" t="s">
        <v>1446</v>
      </c>
      <c r="F166" s="161" t="s">
        <v>1447</v>
      </c>
      <c r="G166" s="162" t="s">
        <v>246</v>
      </c>
      <c r="H166" s="163">
        <v>1</v>
      </c>
      <c r="I166" s="164"/>
      <c r="J166" s="165">
        <f t="shared" si="20"/>
        <v>0</v>
      </c>
      <c r="K166" s="166"/>
      <c r="L166" s="30"/>
      <c r="M166" s="167" t="s">
        <v>1</v>
      </c>
      <c r="N166" s="168" t="s">
        <v>39</v>
      </c>
      <c r="O166" s="55"/>
      <c r="P166" s="169">
        <f t="shared" si="21"/>
        <v>0</v>
      </c>
      <c r="Q166" s="169">
        <v>9.8999999999999999E-4</v>
      </c>
      <c r="R166" s="169">
        <f t="shared" si="22"/>
        <v>9.8999999999999999E-4</v>
      </c>
      <c r="S166" s="169">
        <v>0</v>
      </c>
      <c r="T166" s="170">
        <f t="shared" si="2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71" t="s">
        <v>536</v>
      </c>
      <c r="AT166" s="171" t="s">
        <v>166</v>
      </c>
      <c r="AU166" s="171" t="s">
        <v>84</v>
      </c>
      <c r="AY166" s="14" t="s">
        <v>163</v>
      </c>
      <c r="BE166" s="172">
        <f t="shared" si="24"/>
        <v>0</v>
      </c>
      <c r="BF166" s="172">
        <f t="shared" si="25"/>
        <v>0</v>
      </c>
      <c r="BG166" s="172">
        <f t="shared" si="26"/>
        <v>0</v>
      </c>
      <c r="BH166" s="172">
        <f t="shared" si="27"/>
        <v>0</v>
      </c>
      <c r="BI166" s="172">
        <f t="shared" si="28"/>
        <v>0</v>
      </c>
      <c r="BJ166" s="14" t="s">
        <v>82</v>
      </c>
      <c r="BK166" s="172">
        <f t="shared" si="29"/>
        <v>0</v>
      </c>
      <c r="BL166" s="14" t="s">
        <v>536</v>
      </c>
      <c r="BM166" s="171" t="s">
        <v>1448</v>
      </c>
    </row>
    <row r="167" spans="1:65" s="2" customFormat="1" ht="16.5" customHeight="1">
      <c r="A167" s="29"/>
      <c r="B167" s="158"/>
      <c r="C167" s="159" t="s">
        <v>641</v>
      </c>
      <c r="D167" s="159" t="s">
        <v>166</v>
      </c>
      <c r="E167" s="160" t="s">
        <v>1449</v>
      </c>
      <c r="F167" s="161" t="s">
        <v>1450</v>
      </c>
      <c r="G167" s="162" t="s">
        <v>246</v>
      </c>
      <c r="H167" s="163">
        <v>1</v>
      </c>
      <c r="I167" s="164"/>
      <c r="J167" s="165">
        <f t="shared" si="20"/>
        <v>0</v>
      </c>
      <c r="K167" s="166"/>
      <c r="L167" s="30"/>
      <c r="M167" s="167" t="s">
        <v>1</v>
      </c>
      <c r="N167" s="168" t="s">
        <v>39</v>
      </c>
      <c r="O167" s="55"/>
      <c r="P167" s="169">
        <f t="shared" si="21"/>
        <v>0</v>
      </c>
      <c r="Q167" s="169">
        <v>1.6900000000000001E-3</v>
      </c>
      <c r="R167" s="169">
        <f t="shared" si="22"/>
        <v>1.6900000000000001E-3</v>
      </c>
      <c r="S167" s="169">
        <v>0</v>
      </c>
      <c r="T167" s="170">
        <f t="shared" si="2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71" t="s">
        <v>536</v>
      </c>
      <c r="AT167" s="171" t="s">
        <v>166</v>
      </c>
      <c r="AU167" s="171" t="s">
        <v>84</v>
      </c>
      <c r="AY167" s="14" t="s">
        <v>163</v>
      </c>
      <c r="BE167" s="172">
        <f t="shared" si="24"/>
        <v>0</v>
      </c>
      <c r="BF167" s="172">
        <f t="shared" si="25"/>
        <v>0</v>
      </c>
      <c r="BG167" s="172">
        <f t="shared" si="26"/>
        <v>0</v>
      </c>
      <c r="BH167" s="172">
        <f t="shared" si="27"/>
        <v>0</v>
      </c>
      <c r="BI167" s="172">
        <f t="shared" si="28"/>
        <v>0</v>
      </c>
      <c r="BJ167" s="14" t="s">
        <v>82</v>
      </c>
      <c r="BK167" s="172">
        <f t="shared" si="29"/>
        <v>0</v>
      </c>
      <c r="BL167" s="14" t="s">
        <v>536</v>
      </c>
      <c r="BM167" s="171" t="s">
        <v>1451</v>
      </c>
    </row>
    <row r="168" spans="1:65" s="2" customFormat="1" ht="16.5" customHeight="1">
      <c r="A168" s="29"/>
      <c r="B168" s="158"/>
      <c r="C168" s="159" t="s">
        <v>1452</v>
      </c>
      <c r="D168" s="159" t="s">
        <v>166</v>
      </c>
      <c r="E168" s="160" t="s">
        <v>1453</v>
      </c>
      <c r="F168" s="161" t="s">
        <v>1454</v>
      </c>
      <c r="G168" s="162" t="s">
        <v>246</v>
      </c>
      <c r="H168" s="163">
        <v>1</v>
      </c>
      <c r="I168" s="164"/>
      <c r="J168" s="165">
        <f t="shared" si="20"/>
        <v>0</v>
      </c>
      <c r="K168" s="166"/>
      <c r="L168" s="30"/>
      <c r="M168" s="167" t="s">
        <v>1</v>
      </c>
      <c r="N168" s="168" t="s">
        <v>39</v>
      </c>
      <c r="O168" s="55"/>
      <c r="P168" s="169">
        <f t="shared" si="21"/>
        <v>0</v>
      </c>
      <c r="Q168" s="169">
        <v>0</v>
      </c>
      <c r="R168" s="169">
        <f t="shared" si="22"/>
        <v>0</v>
      </c>
      <c r="S168" s="169">
        <v>0</v>
      </c>
      <c r="T168" s="170">
        <f t="shared" si="2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71" t="s">
        <v>536</v>
      </c>
      <c r="AT168" s="171" t="s">
        <v>166</v>
      </c>
      <c r="AU168" s="171" t="s">
        <v>84</v>
      </c>
      <c r="AY168" s="14" t="s">
        <v>163</v>
      </c>
      <c r="BE168" s="172">
        <f t="shared" si="24"/>
        <v>0</v>
      </c>
      <c r="BF168" s="172">
        <f t="shared" si="25"/>
        <v>0</v>
      </c>
      <c r="BG168" s="172">
        <f t="shared" si="26"/>
        <v>0</v>
      </c>
      <c r="BH168" s="172">
        <f t="shared" si="27"/>
        <v>0</v>
      </c>
      <c r="BI168" s="172">
        <f t="shared" si="28"/>
        <v>0</v>
      </c>
      <c r="BJ168" s="14" t="s">
        <v>82</v>
      </c>
      <c r="BK168" s="172">
        <f t="shared" si="29"/>
        <v>0</v>
      </c>
      <c r="BL168" s="14" t="s">
        <v>536</v>
      </c>
      <c r="BM168" s="171" t="s">
        <v>1455</v>
      </c>
    </row>
    <row r="169" spans="1:65" s="2" customFormat="1" ht="16.5" customHeight="1">
      <c r="A169" s="29"/>
      <c r="B169" s="158"/>
      <c r="C169" s="159" t="s">
        <v>645</v>
      </c>
      <c r="D169" s="159" t="s">
        <v>166</v>
      </c>
      <c r="E169" s="160" t="s">
        <v>1456</v>
      </c>
      <c r="F169" s="161" t="s">
        <v>1457</v>
      </c>
      <c r="G169" s="162" t="s">
        <v>246</v>
      </c>
      <c r="H169" s="163">
        <v>2</v>
      </c>
      <c r="I169" s="164"/>
      <c r="J169" s="165">
        <f t="shared" si="20"/>
        <v>0</v>
      </c>
      <c r="K169" s="166"/>
      <c r="L169" s="30"/>
      <c r="M169" s="167" t="s">
        <v>1</v>
      </c>
      <c r="N169" s="168" t="s">
        <v>39</v>
      </c>
      <c r="O169" s="55"/>
      <c r="P169" s="169">
        <f t="shared" si="21"/>
        <v>0</v>
      </c>
      <c r="Q169" s="169">
        <v>0</v>
      </c>
      <c r="R169" s="169">
        <f t="shared" si="22"/>
        <v>0</v>
      </c>
      <c r="S169" s="169">
        <v>0</v>
      </c>
      <c r="T169" s="170">
        <f t="shared" si="2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71" t="s">
        <v>536</v>
      </c>
      <c r="AT169" s="171" t="s">
        <v>166</v>
      </c>
      <c r="AU169" s="171" t="s">
        <v>84</v>
      </c>
      <c r="AY169" s="14" t="s">
        <v>163</v>
      </c>
      <c r="BE169" s="172">
        <f t="shared" si="24"/>
        <v>0</v>
      </c>
      <c r="BF169" s="172">
        <f t="shared" si="25"/>
        <v>0</v>
      </c>
      <c r="BG169" s="172">
        <f t="shared" si="26"/>
        <v>0</v>
      </c>
      <c r="BH169" s="172">
        <f t="shared" si="27"/>
        <v>0</v>
      </c>
      <c r="BI169" s="172">
        <f t="shared" si="28"/>
        <v>0</v>
      </c>
      <c r="BJ169" s="14" t="s">
        <v>82</v>
      </c>
      <c r="BK169" s="172">
        <f t="shared" si="29"/>
        <v>0</v>
      </c>
      <c r="BL169" s="14" t="s">
        <v>536</v>
      </c>
      <c r="BM169" s="171" t="s">
        <v>1458</v>
      </c>
    </row>
    <row r="170" spans="1:65" s="2" customFormat="1" ht="16.5" customHeight="1">
      <c r="A170" s="29"/>
      <c r="B170" s="158"/>
      <c r="C170" s="159" t="s">
        <v>252</v>
      </c>
      <c r="D170" s="159" t="s">
        <v>166</v>
      </c>
      <c r="E170" s="160" t="s">
        <v>1459</v>
      </c>
      <c r="F170" s="161" t="s">
        <v>1460</v>
      </c>
      <c r="G170" s="162" t="s">
        <v>246</v>
      </c>
      <c r="H170" s="163">
        <v>1</v>
      </c>
      <c r="I170" s="164"/>
      <c r="J170" s="165">
        <f t="shared" si="20"/>
        <v>0</v>
      </c>
      <c r="K170" s="166"/>
      <c r="L170" s="30"/>
      <c r="M170" s="167" t="s">
        <v>1</v>
      </c>
      <c r="N170" s="168" t="s">
        <v>39</v>
      </c>
      <c r="O170" s="55"/>
      <c r="P170" s="169">
        <f t="shared" si="21"/>
        <v>0</v>
      </c>
      <c r="Q170" s="169">
        <v>0</v>
      </c>
      <c r="R170" s="169">
        <f t="shared" si="22"/>
        <v>0</v>
      </c>
      <c r="S170" s="169">
        <v>0</v>
      </c>
      <c r="T170" s="170">
        <f t="shared" si="2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71" t="s">
        <v>536</v>
      </c>
      <c r="AT170" s="171" t="s">
        <v>166</v>
      </c>
      <c r="AU170" s="171" t="s">
        <v>84</v>
      </c>
      <c r="AY170" s="14" t="s">
        <v>163</v>
      </c>
      <c r="BE170" s="172">
        <f t="shared" si="24"/>
        <v>0</v>
      </c>
      <c r="BF170" s="172">
        <f t="shared" si="25"/>
        <v>0</v>
      </c>
      <c r="BG170" s="172">
        <f t="shared" si="26"/>
        <v>0</v>
      </c>
      <c r="BH170" s="172">
        <f t="shared" si="27"/>
        <v>0</v>
      </c>
      <c r="BI170" s="172">
        <f t="shared" si="28"/>
        <v>0</v>
      </c>
      <c r="BJ170" s="14" t="s">
        <v>82</v>
      </c>
      <c r="BK170" s="172">
        <f t="shared" si="29"/>
        <v>0</v>
      </c>
      <c r="BL170" s="14" t="s">
        <v>536</v>
      </c>
      <c r="BM170" s="171" t="s">
        <v>1461</v>
      </c>
    </row>
    <row r="171" spans="1:65" s="2" customFormat="1" ht="21.75" customHeight="1">
      <c r="A171" s="29"/>
      <c r="B171" s="158"/>
      <c r="C171" s="159" t="s">
        <v>516</v>
      </c>
      <c r="D171" s="159" t="s">
        <v>166</v>
      </c>
      <c r="E171" s="160" t="s">
        <v>1462</v>
      </c>
      <c r="F171" s="161" t="s">
        <v>1463</v>
      </c>
      <c r="G171" s="162" t="s">
        <v>287</v>
      </c>
      <c r="H171" s="163">
        <v>106</v>
      </c>
      <c r="I171" s="164"/>
      <c r="J171" s="165">
        <f t="shared" si="20"/>
        <v>0</v>
      </c>
      <c r="K171" s="166"/>
      <c r="L171" s="30"/>
      <c r="M171" s="167" t="s">
        <v>1</v>
      </c>
      <c r="N171" s="168" t="s">
        <v>39</v>
      </c>
      <c r="O171" s="55"/>
      <c r="P171" s="169">
        <f t="shared" si="21"/>
        <v>0</v>
      </c>
      <c r="Q171" s="169">
        <v>7.7999999999999999E-4</v>
      </c>
      <c r="R171" s="169">
        <f t="shared" si="22"/>
        <v>8.2680000000000003E-2</v>
      </c>
      <c r="S171" s="169">
        <v>0</v>
      </c>
      <c r="T171" s="170">
        <f t="shared" si="2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71" t="s">
        <v>536</v>
      </c>
      <c r="AT171" s="171" t="s">
        <v>166</v>
      </c>
      <c r="AU171" s="171" t="s">
        <v>84</v>
      </c>
      <c r="AY171" s="14" t="s">
        <v>163</v>
      </c>
      <c r="BE171" s="172">
        <f t="shared" si="24"/>
        <v>0</v>
      </c>
      <c r="BF171" s="172">
        <f t="shared" si="25"/>
        <v>0</v>
      </c>
      <c r="BG171" s="172">
        <f t="shared" si="26"/>
        <v>0</v>
      </c>
      <c r="BH171" s="172">
        <f t="shared" si="27"/>
        <v>0</v>
      </c>
      <c r="BI171" s="172">
        <f t="shared" si="28"/>
        <v>0</v>
      </c>
      <c r="BJ171" s="14" t="s">
        <v>82</v>
      </c>
      <c r="BK171" s="172">
        <f t="shared" si="29"/>
        <v>0</v>
      </c>
      <c r="BL171" s="14" t="s">
        <v>536</v>
      </c>
      <c r="BM171" s="171" t="s">
        <v>1464</v>
      </c>
    </row>
    <row r="172" spans="1:65" s="2" customFormat="1" ht="21.75" customHeight="1">
      <c r="A172" s="29"/>
      <c r="B172" s="158"/>
      <c r="C172" s="159" t="s">
        <v>176</v>
      </c>
      <c r="D172" s="159" t="s">
        <v>166</v>
      </c>
      <c r="E172" s="160" t="s">
        <v>1465</v>
      </c>
      <c r="F172" s="161" t="s">
        <v>1466</v>
      </c>
      <c r="G172" s="162" t="s">
        <v>287</v>
      </c>
      <c r="H172" s="163">
        <v>230</v>
      </c>
      <c r="I172" s="164"/>
      <c r="J172" s="165">
        <f t="shared" si="20"/>
        <v>0</v>
      </c>
      <c r="K172" s="166"/>
      <c r="L172" s="30"/>
      <c r="M172" s="167" t="s">
        <v>1</v>
      </c>
      <c r="N172" s="168" t="s">
        <v>39</v>
      </c>
      <c r="O172" s="55"/>
      <c r="P172" s="169">
        <f t="shared" si="21"/>
        <v>0</v>
      </c>
      <c r="Q172" s="169">
        <v>9.6000000000000002E-4</v>
      </c>
      <c r="R172" s="169">
        <f t="shared" si="22"/>
        <v>0.2208</v>
      </c>
      <c r="S172" s="169">
        <v>0</v>
      </c>
      <c r="T172" s="170">
        <f t="shared" si="2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71" t="s">
        <v>536</v>
      </c>
      <c r="AT172" s="171" t="s">
        <v>166</v>
      </c>
      <c r="AU172" s="171" t="s">
        <v>84</v>
      </c>
      <c r="AY172" s="14" t="s">
        <v>163</v>
      </c>
      <c r="BE172" s="172">
        <f t="shared" si="24"/>
        <v>0</v>
      </c>
      <c r="BF172" s="172">
        <f t="shared" si="25"/>
        <v>0</v>
      </c>
      <c r="BG172" s="172">
        <f t="shared" si="26"/>
        <v>0</v>
      </c>
      <c r="BH172" s="172">
        <f t="shared" si="27"/>
        <v>0</v>
      </c>
      <c r="BI172" s="172">
        <f t="shared" si="28"/>
        <v>0</v>
      </c>
      <c r="BJ172" s="14" t="s">
        <v>82</v>
      </c>
      <c r="BK172" s="172">
        <f t="shared" si="29"/>
        <v>0</v>
      </c>
      <c r="BL172" s="14" t="s">
        <v>536</v>
      </c>
      <c r="BM172" s="171" t="s">
        <v>1467</v>
      </c>
    </row>
    <row r="173" spans="1:65" s="2" customFormat="1" ht="21.75" customHeight="1">
      <c r="A173" s="29"/>
      <c r="B173" s="158"/>
      <c r="C173" s="159" t="s">
        <v>1468</v>
      </c>
      <c r="D173" s="159" t="s">
        <v>166</v>
      </c>
      <c r="E173" s="160" t="s">
        <v>1469</v>
      </c>
      <c r="F173" s="161" t="s">
        <v>1470</v>
      </c>
      <c r="G173" s="162" t="s">
        <v>287</v>
      </c>
      <c r="H173" s="163">
        <v>53</v>
      </c>
      <c r="I173" s="164"/>
      <c r="J173" s="165">
        <f t="shared" si="20"/>
        <v>0</v>
      </c>
      <c r="K173" s="166"/>
      <c r="L173" s="30"/>
      <c r="M173" s="167" t="s">
        <v>1</v>
      </c>
      <c r="N173" s="168" t="s">
        <v>39</v>
      </c>
      <c r="O173" s="55"/>
      <c r="P173" s="169">
        <f t="shared" si="21"/>
        <v>0</v>
      </c>
      <c r="Q173" s="169">
        <v>1.25E-3</v>
      </c>
      <c r="R173" s="169">
        <f t="shared" si="22"/>
        <v>6.6250000000000003E-2</v>
      </c>
      <c r="S173" s="169">
        <v>0</v>
      </c>
      <c r="T173" s="170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71" t="s">
        <v>536</v>
      </c>
      <c r="AT173" s="171" t="s">
        <v>166</v>
      </c>
      <c r="AU173" s="171" t="s">
        <v>84</v>
      </c>
      <c r="AY173" s="14" t="s">
        <v>163</v>
      </c>
      <c r="BE173" s="172">
        <f t="shared" si="24"/>
        <v>0</v>
      </c>
      <c r="BF173" s="172">
        <f t="shared" si="25"/>
        <v>0</v>
      </c>
      <c r="BG173" s="172">
        <f t="shared" si="26"/>
        <v>0</v>
      </c>
      <c r="BH173" s="172">
        <f t="shared" si="27"/>
        <v>0</v>
      </c>
      <c r="BI173" s="172">
        <f t="shared" si="28"/>
        <v>0</v>
      </c>
      <c r="BJ173" s="14" t="s">
        <v>82</v>
      </c>
      <c r="BK173" s="172">
        <f t="shared" si="29"/>
        <v>0</v>
      </c>
      <c r="BL173" s="14" t="s">
        <v>536</v>
      </c>
      <c r="BM173" s="171" t="s">
        <v>1471</v>
      </c>
    </row>
    <row r="174" spans="1:65" s="2" customFormat="1" ht="21.75" customHeight="1">
      <c r="A174" s="29"/>
      <c r="B174" s="158"/>
      <c r="C174" s="159" t="s">
        <v>625</v>
      </c>
      <c r="D174" s="159" t="s">
        <v>166</v>
      </c>
      <c r="E174" s="160" t="s">
        <v>1472</v>
      </c>
      <c r="F174" s="161" t="s">
        <v>1473</v>
      </c>
      <c r="G174" s="162" t="s">
        <v>287</v>
      </c>
      <c r="H174" s="163">
        <v>16</v>
      </c>
      <c r="I174" s="164"/>
      <c r="J174" s="165">
        <f t="shared" si="20"/>
        <v>0</v>
      </c>
      <c r="K174" s="166"/>
      <c r="L174" s="30"/>
      <c r="M174" s="167" t="s">
        <v>1</v>
      </c>
      <c r="N174" s="168" t="s">
        <v>39</v>
      </c>
      <c r="O174" s="55"/>
      <c r="P174" s="169">
        <f t="shared" si="21"/>
        <v>0</v>
      </c>
      <c r="Q174" s="169">
        <v>1.25E-3</v>
      </c>
      <c r="R174" s="169">
        <f t="shared" si="22"/>
        <v>0.02</v>
      </c>
      <c r="S174" s="169">
        <v>0</v>
      </c>
      <c r="T174" s="170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71" t="s">
        <v>536</v>
      </c>
      <c r="AT174" s="171" t="s">
        <v>166</v>
      </c>
      <c r="AU174" s="171" t="s">
        <v>84</v>
      </c>
      <c r="AY174" s="14" t="s">
        <v>163</v>
      </c>
      <c r="BE174" s="172">
        <f t="shared" si="24"/>
        <v>0</v>
      </c>
      <c r="BF174" s="172">
        <f t="shared" si="25"/>
        <v>0</v>
      </c>
      <c r="BG174" s="172">
        <f t="shared" si="26"/>
        <v>0</v>
      </c>
      <c r="BH174" s="172">
        <f t="shared" si="27"/>
        <v>0</v>
      </c>
      <c r="BI174" s="172">
        <f t="shared" si="28"/>
        <v>0</v>
      </c>
      <c r="BJ174" s="14" t="s">
        <v>82</v>
      </c>
      <c r="BK174" s="172">
        <f t="shared" si="29"/>
        <v>0</v>
      </c>
      <c r="BL174" s="14" t="s">
        <v>536</v>
      </c>
      <c r="BM174" s="171" t="s">
        <v>1474</v>
      </c>
    </row>
    <row r="175" spans="1:65" s="2" customFormat="1" ht="21.75" customHeight="1">
      <c r="A175" s="29"/>
      <c r="B175" s="158"/>
      <c r="C175" s="159" t="s">
        <v>723</v>
      </c>
      <c r="D175" s="159" t="s">
        <v>166</v>
      </c>
      <c r="E175" s="160" t="s">
        <v>1475</v>
      </c>
      <c r="F175" s="161" t="s">
        <v>1476</v>
      </c>
      <c r="G175" s="162" t="s">
        <v>287</v>
      </c>
      <c r="H175" s="163">
        <v>99</v>
      </c>
      <c r="I175" s="164"/>
      <c r="J175" s="165">
        <f t="shared" si="20"/>
        <v>0</v>
      </c>
      <c r="K175" s="166"/>
      <c r="L175" s="30"/>
      <c r="M175" s="167" t="s">
        <v>1</v>
      </c>
      <c r="N175" s="168" t="s">
        <v>39</v>
      </c>
      <c r="O175" s="55"/>
      <c r="P175" s="169">
        <f t="shared" si="21"/>
        <v>0</v>
      </c>
      <c r="Q175" s="169">
        <v>3.64E-3</v>
      </c>
      <c r="R175" s="169">
        <f t="shared" si="22"/>
        <v>0.36036000000000001</v>
      </c>
      <c r="S175" s="169">
        <v>0</v>
      </c>
      <c r="T175" s="170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71" t="s">
        <v>536</v>
      </c>
      <c r="AT175" s="171" t="s">
        <v>166</v>
      </c>
      <c r="AU175" s="171" t="s">
        <v>84</v>
      </c>
      <c r="AY175" s="14" t="s">
        <v>163</v>
      </c>
      <c r="BE175" s="172">
        <f t="shared" si="24"/>
        <v>0</v>
      </c>
      <c r="BF175" s="172">
        <f t="shared" si="25"/>
        <v>0</v>
      </c>
      <c r="BG175" s="172">
        <f t="shared" si="26"/>
        <v>0</v>
      </c>
      <c r="BH175" s="172">
        <f t="shared" si="27"/>
        <v>0</v>
      </c>
      <c r="BI175" s="172">
        <f t="shared" si="28"/>
        <v>0</v>
      </c>
      <c r="BJ175" s="14" t="s">
        <v>82</v>
      </c>
      <c r="BK175" s="172">
        <f t="shared" si="29"/>
        <v>0</v>
      </c>
      <c r="BL175" s="14" t="s">
        <v>536</v>
      </c>
      <c r="BM175" s="171" t="s">
        <v>1477</v>
      </c>
    </row>
    <row r="176" spans="1:65" s="2" customFormat="1" ht="21.75" customHeight="1">
      <c r="A176" s="29"/>
      <c r="B176" s="158"/>
      <c r="C176" s="159" t="s">
        <v>1478</v>
      </c>
      <c r="D176" s="159" t="s">
        <v>166</v>
      </c>
      <c r="E176" s="160" t="s">
        <v>1479</v>
      </c>
      <c r="F176" s="161" t="s">
        <v>1480</v>
      </c>
      <c r="G176" s="162" t="s">
        <v>287</v>
      </c>
      <c r="H176" s="163">
        <v>26</v>
      </c>
      <c r="I176" s="164"/>
      <c r="J176" s="165">
        <f t="shared" si="20"/>
        <v>0</v>
      </c>
      <c r="K176" s="166"/>
      <c r="L176" s="30"/>
      <c r="M176" s="167" t="s">
        <v>1</v>
      </c>
      <c r="N176" s="168" t="s">
        <v>39</v>
      </c>
      <c r="O176" s="55"/>
      <c r="P176" s="169">
        <f t="shared" si="21"/>
        <v>0</v>
      </c>
      <c r="Q176" s="169">
        <v>6.1000000000000004E-3</v>
      </c>
      <c r="R176" s="169">
        <f t="shared" si="22"/>
        <v>0.15860000000000002</v>
      </c>
      <c r="S176" s="169">
        <v>0</v>
      </c>
      <c r="T176" s="170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71" t="s">
        <v>536</v>
      </c>
      <c r="AT176" s="171" t="s">
        <v>166</v>
      </c>
      <c r="AU176" s="171" t="s">
        <v>84</v>
      </c>
      <c r="AY176" s="14" t="s">
        <v>163</v>
      </c>
      <c r="BE176" s="172">
        <f t="shared" si="24"/>
        <v>0</v>
      </c>
      <c r="BF176" s="172">
        <f t="shared" si="25"/>
        <v>0</v>
      </c>
      <c r="BG176" s="172">
        <f t="shared" si="26"/>
        <v>0</v>
      </c>
      <c r="BH176" s="172">
        <f t="shared" si="27"/>
        <v>0</v>
      </c>
      <c r="BI176" s="172">
        <f t="shared" si="28"/>
        <v>0</v>
      </c>
      <c r="BJ176" s="14" t="s">
        <v>82</v>
      </c>
      <c r="BK176" s="172">
        <f t="shared" si="29"/>
        <v>0</v>
      </c>
      <c r="BL176" s="14" t="s">
        <v>536</v>
      </c>
      <c r="BM176" s="171" t="s">
        <v>1481</v>
      </c>
    </row>
    <row r="177" spans="1:65" s="2" customFormat="1" ht="21.75" customHeight="1">
      <c r="A177" s="29"/>
      <c r="B177" s="158"/>
      <c r="C177" s="173" t="s">
        <v>225</v>
      </c>
      <c r="D177" s="173" t="s">
        <v>207</v>
      </c>
      <c r="E177" s="174" t="s">
        <v>1482</v>
      </c>
      <c r="F177" s="175" t="s">
        <v>1483</v>
      </c>
      <c r="G177" s="176" t="s">
        <v>1484</v>
      </c>
      <c r="H177" s="177">
        <v>35</v>
      </c>
      <c r="I177" s="178"/>
      <c r="J177" s="179">
        <f t="shared" si="20"/>
        <v>0</v>
      </c>
      <c r="K177" s="180"/>
      <c r="L177" s="181"/>
      <c r="M177" s="182" t="s">
        <v>1</v>
      </c>
      <c r="N177" s="183" t="s">
        <v>39</v>
      </c>
      <c r="O177" s="55"/>
      <c r="P177" s="169">
        <f t="shared" si="21"/>
        <v>0</v>
      </c>
      <c r="Q177" s="169">
        <v>0</v>
      </c>
      <c r="R177" s="169">
        <f t="shared" si="22"/>
        <v>0</v>
      </c>
      <c r="S177" s="169">
        <v>0</v>
      </c>
      <c r="T177" s="170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71" t="s">
        <v>692</v>
      </c>
      <c r="AT177" s="171" t="s">
        <v>207</v>
      </c>
      <c r="AU177" s="171" t="s">
        <v>84</v>
      </c>
      <c r="AY177" s="14" t="s">
        <v>163</v>
      </c>
      <c r="BE177" s="172">
        <f t="shared" si="24"/>
        <v>0</v>
      </c>
      <c r="BF177" s="172">
        <f t="shared" si="25"/>
        <v>0</v>
      </c>
      <c r="BG177" s="172">
        <f t="shared" si="26"/>
        <v>0</v>
      </c>
      <c r="BH177" s="172">
        <f t="shared" si="27"/>
        <v>0</v>
      </c>
      <c r="BI177" s="172">
        <f t="shared" si="28"/>
        <v>0</v>
      </c>
      <c r="BJ177" s="14" t="s">
        <v>82</v>
      </c>
      <c r="BK177" s="172">
        <f t="shared" si="29"/>
        <v>0</v>
      </c>
      <c r="BL177" s="14" t="s">
        <v>536</v>
      </c>
      <c r="BM177" s="171" t="s">
        <v>1485</v>
      </c>
    </row>
    <row r="178" spans="1:65" s="2" customFormat="1" ht="16.5" customHeight="1">
      <c r="A178" s="29"/>
      <c r="B178" s="158"/>
      <c r="C178" s="159" t="s">
        <v>1486</v>
      </c>
      <c r="D178" s="159" t="s">
        <v>166</v>
      </c>
      <c r="E178" s="160" t="s">
        <v>1487</v>
      </c>
      <c r="F178" s="161" t="s">
        <v>1488</v>
      </c>
      <c r="G178" s="162" t="s">
        <v>287</v>
      </c>
      <c r="H178" s="163">
        <v>168</v>
      </c>
      <c r="I178" s="164"/>
      <c r="J178" s="165">
        <f t="shared" si="20"/>
        <v>0</v>
      </c>
      <c r="K178" s="166"/>
      <c r="L178" s="30"/>
      <c r="M178" s="167" t="s">
        <v>1</v>
      </c>
      <c r="N178" s="168" t="s">
        <v>39</v>
      </c>
      <c r="O178" s="55"/>
      <c r="P178" s="169">
        <f t="shared" si="21"/>
        <v>0</v>
      </c>
      <c r="Q178" s="169">
        <v>1.92E-3</v>
      </c>
      <c r="R178" s="169">
        <f t="shared" si="22"/>
        <v>0.32256000000000001</v>
      </c>
      <c r="S178" s="169">
        <v>0</v>
      </c>
      <c r="T178" s="170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71" t="s">
        <v>536</v>
      </c>
      <c r="AT178" s="171" t="s">
        <v>166</v>
      </c>
      <c r="AU178" s="171" t="s">
        <v>84</v>
      </c>
      <c r="AY178" s="14" t="s">
        <v>163</v>
      </c>
      <c r="BE178" s="172">
        <f t="shared" si="24"/>
        <v>0</v>
      </c>
      <c r="BF178" s="172">
        <f t="shared" si="25"/>
        <v>0</v>
      </c>
      <c r="BG178" s="172">
        <f t="shared" si="26"/>
        <v>0</v>
      </c>
      <c r="BH178" s="172">
        <f t="shared" si="27"/>
        <v>0</v>
      </c>
      <c r="BI178" s="172">
        <f t="shared" si="28"/>
        <v>0</v>
      </c>
      <c r="BJ178" s="14" t="s">
        <v>82</v>
      </c>
      <c r="BK178" s="172">
        <f t="shared" si="29"/>
        <v>0</v>
      </c>
      <c r="BL178" s="14" t="s">
        <v>536</v>
      </c>
      <c r="BM178" s="171" t="s">
        <v>1489</v>
      </c>
    </row>
    <row r="179" spans="1:65" s="2" customFormat="1" ht="16.5" customHeight="1">
      <c r="A179" s="29"/>
      <c r="B179" s="158"/>
      <c r="C179" s="159" t="s">
        <v>213</v>
      </c>
      <c r="D179" s="159" t="s">
        <v>166</v>
      </c>
      <c r="E179" s="160" t="s">
        <v>1490</v>
      </c>
      <c r="F179" s="161" t="s">
        <v>1491</v>
      </c>
      <c r="G179" s="162" t="s">
        <v>287</v>
      </c>
      <c r="H179" s="163">
        <v>40</v>
      </c>
      <c r="I179" s="164"/>
      <c r="J179" s="165">
        <f t="shared" si="20"/>
        <v>0</v>
      </c>
      <c r="K179" s="166"/>
      <c r="L179" s="30"/>
      <c r="M179" s="167" t="s">
        <v>1</v>
      </c>
      <c r="N179" s="168" t="s">
        <v>39</v>
      </c>
      <c r="O179" s="55"/>
      <c r="P179" s="169">
        <f t="shared" si="21"/>
        <v>0</v>
      </c>
      <c r="Q179" s="169">
        <v>2.4199999999999998E-3</v>
      </c>
      <c r="R179" s="169">
        <f t="shared" si="22"/>
        <v>9.6799999999999997E-2</v>
      </c>
      <c r="S179" s="169">
        <v>0</v>
      </c>
      <c r="T179" s="170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71" t="s">
        <v>536</v>
      </c>
      <c r="AT179" s="171" t="s">
        <v>166</v>
      </c>
      <c r="AU179" s="171" t="s">
        <v>84</v>
      </c>
      <c r="AY179" s="14" t="s">
        <v>163</v>
      </c>
      <c r="BE179" s="172">
        <f t="shared" si="24"/>
        <v>0</v>
      </c>
      <c r="BF179" s="172">
        <f t="shared" si="25"/>
        <v>0</v>
      </c>
      <c r="BG179" s="172">
        <f t="shared" si="26"/>
        <v>0</v>
      </c>
      <c r="BH179" s="172">
        <f t="shared" si="27"/>
        <v>0</v>
      </c>
      <c r="BI179" s="172">
        <f t="shared" si="28"/>
        <v>0</v>
      </c>
      <c r="BJ179" s="14" t="s">
        <v>82</v>
      </c>
      <c r="BK179" s="172">
        <f t="shared" si="29"/>
        <v>0</v>
      </c>
      <c r="BL179" s="14" t="s">
        <v>536</v>
      </c>
      <c r="BM179" s="171" t="s">
        <v>1492</v>
      </c>
    </row>
    <row r="180" spans="1:65" s="2" customFormat="1" ht="16.5" customHeight="1">
      <c r="A180" s="29"/>
      <c r="B180" s="158"/>
      <c r="C180" s="159" t="s">
        <v>1493</v>
      </c>
      <c r="D180" s="159" t="s">
        <v>166</v>
      </c>
      <c r="E180" s="160" t="s">
        <v>1494</v>
      </c>
      <c r="F180" s="161" t="s">
        <v>1495</v>
      </c>
      <c r="G180" s="162" t="s">
        <v>287</v>
      </c>
      <c r="H180" s="163">
        <v>13</v>
      </c>
      <c r="I180" s="164"/>
      <c r="J180" s="165">
        <f t="shared" si="20"/>
        <v>0</v>
      </c>
      <c r="K180" s="166"/>
      <c r="L180" s="30"/>
      <c r="M180" s="167" t="s">
        <v>1</v>
      </c>
      <c r="N180" s="168" t="s">
        <v>39</v>
      </c>
      <c r="O180" s="55"/>
      <c r="P180" s="169">
        <f t="shared" si="21"/>
        <v>0</v>
      </c>
      <c r="Q180" s="169">
        <v>2.6800000000000001E-3</v>
      </c>
      <c r="R180" s="169">
        <f t="shared" si="22"/>
        <v>3.4840000000000003E-2</v>
      </c>
      <c r="S180" s="169">
        <v>0</v>
      </c>
      <c r="T180" s="170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71" t="s">
        <v>536</v>
      </c>
      <c r="AT180" s="171" t="s">
        <v>166</v>
      </c>
      <c r="AU180" s="171" t="s">
        <v>84</v>
      </c>
      <c r="AY180" s="14" t="s">
        <v>163</v>
      </c>
      <c r="BE180" s="172">
        <f t="shared" si="24"/>
        <v>0</v>
      </c>
      <c r="BF180" s="172">
        <f t="shared" si="25"/>
        <v>0</v>
      </c>
      <c r="BG180" s="172">
        <f t="shared" si="26"/>
        <v>0</v>
      </c>
      <c r="BH180" s="172">
        <f t="shared" si="27"/>
        <v>0</v>
      </c>
      <c r="BI180" s="172">
        <f t="shared" si="28"/>
        <v>0</v>
      </c>
      <c r="BJ180" s="14" t="s">
        <v>82</v>
      </c>
      <c r="BK180" s="172">
        <f t="shared" si="29"/>
        <v>0</v>
      </c>
      <c r="BL180" s="14" t="s">
        <v>536</v>
      </c>
      <c r="BM180" s="171" t="s">
        <v>1496</v>
      </c>
    </row>
    <row r="181" spans="1:65" s="2" customFormat="1" ht="16.5" customHeight="1">
      <c r="A181" s="29"/>
      <c r="B181" s="158"/>
      <c r="C181" s="159" t="s">
        <v>1497</v>
      </c>
      <c r="D181" s="159" t="s">
        <v>166</v>
      </c>
      <c r="E181" s="160" t="s">
        <v>1498</v>
      </c>
      <c r="F181" s="161" t="s">
        <v>1499</v>
      </c>
      <c r="G181" s="162" t="s">
        <v>287</v>
      </c>
      <c r="H181" s="163">
        <v>85</v>
      </c>
      <c r="I181" s="164"/>
      <c r="J181" s="165">
        <f t="shared" si="20"/>
        <v>0</v>
      </c>
      <c r="K181" s="166"/>
      <c r="L181" s="30"/>
      <c r="M181" s="167" t="s">
        <v>1</v>
      </c>
      <c r="N181" s="168" t="s">
        <v>39</v>
      </c>
      <c r="O181" s="55"/>
      <c r="P181" s="169">
        <f t="shared" si="21"/>
        <v>0</v>
      </c>
      <c r="Q181" s="169">
        <v>3.9399999999999999E-3</v>
      </c>
      <c r="R181" s="169">
        <f t="shared" si="22"/>
        <v>0.33489999999999998</v>
      </c>
      <c r="S181" s="169">
        <v>0</v>
      </c>
      <c r="T181" s="170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71" t="s">
        <v>536</v>
      </c>
      <c r="AT181" s="171" t="s">
        <v>166</v>
      </c>
      <c r="AU181" s="171" t="s">
        <v>84</v>
      </c>
      <c r="AY181" s="14" t="s">
        <v>163</v>
      </c>
      <c r="BE181" s="172">
        <f t="shared" si="24"/>
        <v>0</v>
      </c>
      <c r="BF181" s="172">
        <f t="shared" si="25"/>
        <v>0</v>
      </c>
      <c r="BG181" s="172">
        <f t="shared" si="26"/>
        <v>0</v>
      </c>
      <c r="BH181" s="172">
        <f t="shared" si="27"/>
        <v>0</v>
      </c>
      <c r="BI181" s="172">
        <f t="shared" si="28"/>
        <v>0</v>
      </c>
      <c r="BJ181" s="14" t="s">
        <v>82</v>
      </c>
      <c r="BK181" s="172">
        <f t="shared" si="29"/>
        <v>0</v>
      </c>
      <c r="BL181" s="14" t="s">
        <v>536</v>
      </c>
      <c r="BM181" s="171" t="s">
        <v>1500</v>
      </c>
    </row>
    <row r="182" spans="1:65" s="2" customFormat="1" ht="16.5" customHeight="1">
      <c r="A182" s="29"/>
      <c r="B182" s="158"/>
      <c r="C182" s="159" t="s">
        <v>1501</v>
      </c>
      <c r="D182" s="159" t="s">
        <v>166</v>
      </c>
      <c r="E182" s="160" t="s">
        <v>1502</v>
      </c>
      <c r="F182" s="161" t="s">
        <v>1503</v>
      </c>
      <c r="G182" s="162" t="s">
        <v>287</v>
      </c>
      <c r="H182" s="163">
        <v>25</v>
      </c>
      <c r="I182" s="164"/>
      <c r="J182" s="165">
        <f t="shared" si="20"/>
        <v>0</v>
      </c>
      <c r="K182" s="166"/>
      <c r="L182" s="30"/>
      <c r="M182" s="167" t="s">
        <v>1</v>
      </c>
      <c r="N182" s="168" t="s">
        <v>39</v>
      </c>
      <c r="O182" s="55"/>
      <c r="P182" s="169">
        <f t="shared" si="21"/>
        <v>0</v>
      </c>
      <c r="Q182" s="169">
        <v>4.3400000000000001E-3</v>
      </c>
      <c r="R182" s="169">
        <f t="shared" si="22"/>
        <v>0.1085</v>
      </c>
      <c r="S182" s="169">
        <v>0</v>
      </c>
      <c r="T182" s="170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71" t="s">
        <v>536</v>
      </c>
      <c r="AT182" s="171" t="s">
        <v>166</v>
      </c>
      <c r="AU182" s="171" t="s">
        <v>84</v>
      </c>
      <c r="AY182" s="14" t="s">
        <v>163</v>
      </c>
      <c r="BE182" s="172">
        <f t="shared" si="24"/>
        <v>0</v>
      </c>
      <c r="BF182" s="172">
        <f t="shared" si="25"/>
        <v>0</v>
      </c>
      <c r="BG182" s="172">
        <f t="shared" si="26"/>
        <v>0</v>
      </c>
      <c r="BH182" s="172">
        <f t="shared" si="27"/>
        <v>0</v>
      </c>
      <c r="BI182" s="172">
        <f t="shared" si="28"/>
        <v>0</v>
      </c>
      <c r="BJ182" s="14" t="s">
        <v>82</v>
      </c>
      <c r="BK182" s="172">
        <f t="shared" si="29"/>
        <v>0</v>
      </c>
      <c r="BL182" s="14" t="s">
        <v>536</v>
      </c>
      <c r="BM182" s="171" t="s">
        <v>1504</v>
      </c>
    </row>
    <row r="183" spans="1:65" s="2" customFormat="1" ht="33" customHeight="1">
      <c r="A183" s="29"/>
      <c r="B183" s="158"/>
      <c r="C183" s="159" t="s">
        <v>1505</v>
      </c>
      <c r="D183" s="159" t="s">
        <v>166</v>
      </c>
      <c r="E183" s="160" t="s">
        <v>1506</v>
      </c>
      <c r="F183" s="161" t="s">
        <v>1507</v>
      </c>
      <c r="G183" s="162" t="s">
        <v>287</v>
      </c>
      <c r="H183" s="163">
        <v>106</v>
      </c>
      <c r="I183" s="164"/>
      <c r="J183" s="165">
        <f t="shared" si="20"/>
        <v>0</v>
      </c>
      <c r="K183" s="166"/>
      <c r="L183" s="30"/>
      <c r="M183" s="167" t="s">
        <v>1</v>
      </c>
      <c r="N183" s="168" t="s">
        <v>39</v>
      </c>
      <c r="O183" s="55"/>
      <c r="P183" s="169">
        <f t="shared" si="21"/>
        <v>0</v>
      </c>
      <c r="Q183" s="169">
        <v>5.0000000000000002E-5</v>
      </c>
      <c r="R183" s="169">
        <f t="shared" si="22"/>
        <v>5.3E-3</v>
      </c>
      <c r="S183" s="169">
        <v>0</v>
      </c>
      <c r="T183" s="170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71" t="s">
        <v>536</v>
      </c>
      <c r="AT183" s="171" t="s">
        <v>166</v>
      </c>
      <c r="AU183" s="171" t="s">
        <v>84</v>
      </c>
      <c r="AY183" s="14" t="s">
        <v>163</v>
      </c>
      <c r="BE183" s="172">
        <f t="shared" si="24"/>
        <v>0</v>
      </c>
      <c r="BF183" s="172">
        <f t="shared" si="25"/>
        <v>0</v>
      </c>
      <c r="BG183" s="172">
        <f t="shared" si="26"/>
        <v>0</v>
      </c>
      <c r="BH183" s="172">
        <f t="shared" si="27"/>
        <v>0</v>
      </c>
      <c r="BI183" s="172">
        <f t="shared" si="28"/>
        <v>0</v>
      </c>
      <c r="BJ183" s="14" t="s">
        <v>82</v>
      </c>
      <c r="BK183" s="172">
        <f t="shared" si="29"/>
        <v>0</v>
      </c>
      <c r="BL183" s="14" t="s">
        <v>536</v>
      </c>
      <c r="BM183" s="171" t="s">
        <v>1508</v>
      </c>
    </row>
    <row r="184" spans="1:65" s="2" customFormat="1" ht="33" customHeight="1">
      <c r="A184" s="29"/>
      <c r="B184" s="158"/>
      <c r="C184" s="159" t="s">
        <v>1509</v>
      </c>
      <c r="D184" s="159" t="s">
        <v>166</v>
      </c>
      <c r="E184" s="160" t="s">
        <v>1510</v>
      </c>
      <c r="F184" s="161" t="s">
        <v>1511</v>
      </c>
      <c r="G184" s="162" t="s">
        <v>287</v>
      </c>
      <c r="H184" s="163">
        <v>98</v>
      </c>
      <c r="I184" s="164"/>
      <c r="J184" s="165">
        <f t="shared" si="20"/>
        <v>0</v>
      </c>
      <c r="K184" s="166"/>
      <c r="L184" s="30"/>
      <c r="M184" s="167" t="s">
        <v>1</v>
      </c>
      <c r="N184" s="168" t="s">
        <v>39</v>
      </c>
      <c r="O184" s="55"/>
      <c r="P184" s="169">
        <f t="shared" si="21"/>
        <v>0</v>
      </c>
      <c r="Q184" s="169">
        <v>6.9999999999999994E-5</v>
      </c>
      <c r="R184" s="169">
        <f t="shared" si="22"/>
        <v>6.8599999999999998E-3</v>
      </c>
      <c r="S184" s="169">
        <v>0</v>
      </c>
      <c r="T184" s="170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71" t="s">
        <v>536</v>
      </c>
      <c r="AT184" s="171" t="s">
        <v>166</v>
      </c>
      <c r="AU184" s="171" t="s">
        <v>84</v>
      </c>
      <c r="AY184" s="14" t="s">
        <v>163</v>
      </c>
      <c r="BE184" s="172">
        <f t="shared" si="24"/>
        <v>0</v>
      </c>
      <c r="BF184" s="172">
        <f t="shared" si="25"/>
        <v>0</v>
      </c>
      <c r="BG184" s="172">
        <f t="shared" si="26"/>
        <v>0</v>
      </c>
      <c r="BH184" s="172">
        <f t="shared" si="27"/>
        <v>0</v>
      </c>
      <c r="BI184" s="172">
        <f t="shared" si="28"/>
        <v>0</v>
      </c>
      <c r="BJ184" s="14" t="s">
        <v>82</v>
      </c>
      <c r="BK184" s="172">
        <f t="shared" si="29"/>
        <v>0</v>
      </c>
      <c r="BL184" s="14" t="s">
        <v>536</v>
      </c>
      <c r="BM184" s="171" t="s">
        <v>1512</v>
      </c>
    </row>
    <row r="185" spans="1:65" s="2" customFormat="1" ht="33" customHeight="1">
      <c r="A185" s="29"/>
      <c r="B185" s="158"/>
      <c r="C185" s="159" t="s">
        <v>1513</v>
      </c>
      <c r="D185" s="159" t="s">
        <v>166</v>
      </c>
      <c r="E185" s="160" t="s">
        <v>1514</v>
      </c>
      <c r="F185" s="161" t="s">
        <v>1515</v>
      </c>
      <c r="G185" s="162" t="s">
        <v>287</v>
      </c>
      <c r="H185" s="163">
        <v>88</v>
      </c>
      <c r="I185" s="164"/>
      <c r="J185" s="165">
        <f t="shared" si="20"/>
        <v>0</v>
      </c>
      <c r="K185" s="166"/>
      <c r="L185" s="30"/>
      <c r="M185" s="167" t="s">
        <v>1</v>
      </c>
      <c r="N185" s="168" t="s">
        <v>39</v>
      </c>
      <c r="O185" s="55"/>
      <c r="P185" s="169">
        <f t="shared" si="21"/>
        <v>0</v>
      </c>
      <c r="Q185" s="169">
        <v>8.0000000000000007E-5</v>
      </c>
      <c r="R185" s="169">
        <f t="shared" si="22"/>
        <v>7.0400000000000003E-3</v>
      </c>
      <c r="S185" s="169">
        <v>0</v>
      </c>
      <c r="T185" s="170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71" t="s">
        <v>536</v>
      </c>
      <c r="AT185" s="171" t="s">
        <v>166</v>
      </c>
      <c r="AU185" s="171" t="s">
        <v>84</v>
      </c>
      <c r="AY185" s="14" t="s">
        <v>163</v>
      </c>
      <c r="BE185" s="172">
        <f t="shared" si="24"/>
        <v>0</v>
      </c>
      <c r="BF185" s="172">
        <f t="shared" si="25"/>
        <v>0</v>
      </c>
      <c r="BG185" s="172">
        <f t="shared" si="26"/>
        <v>0</v>
      </c>
      <c r="BH185" s="172">
        <f t="shared" si="27"/>
        <v>0</v>
      </c>
      <c r="BI185" s="172">
        <f t="shared" si="28"/>
        <v>0</v>
      </c>
      <c r="BJ185" s="14" t="s">
        <v>82</v>
      </c>
      <c r="BK185" s="172">
        <f t="shared" si="29"/>
        <v>0</v>
      </c>
      <c r="BL185" s="14" t="s">
        <v>536</v>
      </c>
      <c r="BM185" s="171" t="s">
        <v>1516</v>
      </c>
    </row>
    <row r="186" spans="1:65" s="2" customFormat="1" ht="33" customHeight="1">
      <c r="A186" s="29"/>
      <c r="B186" s="158"/>
      <c r="C186" s="159" t="s">
        <v>1517</v>
      </c>
      <c r="D186" s="159" t="s">
        <v>166</v>
      </c>
      <c r="E186" s="160" t="s">
        <v>1518</v>
      </c>
      <c r="F186" s="161" t="s">
        <v>1519</v>
      </c>
      <c r="G186" s="162" t="s">
        <v>287</v>
      </c>
      <c r="H186" s="163">
        <v>33</v>
      </c>
      <c r="I186" s="164"/>
      <c r="J186" s="165">
        <f t="shared" si="20"/>
        <v>0</v>
      </c>
      <c r="K186" s="166"/>
      <c r="L186" s="30"/>
      <c r="M186" s="167" t="s">
        <v>1</v>
      </c>
      <c r="N186" s="168" t="s">
        <v>39</v>
      </c>
      <c r="O186" s="55"/>
      <c r="P186" s="169">
        <f t="shared" si="21"/>
        <v>0</v>
      </c>
      <c r="Q186" s="169">
        <v>9.0000000000000006E-5</v>
      </c>
      <c r="R186" s="169">
        <f t="shared" si="22"/>
        <v>2.97E-3</v>
      </c>
      <c r="S186" s="169">
        <v>0</v>
      </c>
      <c r="T186" s="170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71" t="s">
        <v>536</v>
      </c>
      <c r="AT186" s="171" t="s">
        <v>166</v>
      </c>
      <c r="AU186" s="171" t="s">
        <v>84</v>
      </c>
      <c r="AY186" s="14" t="s">
        <v>163</v>
      </c>
      <c r="BE186" s="172">
        <f t="shared" si="24"/>
        <v>0</v>
      </c>
      <c r="BF186" s="172">
        <f t="shared" si="25"/>
        <v>0</v>
      </c>
      <c r="BG186" s="172">
        <f t="shared" si="26"/>
        <v>0</v>
      </c>
      <c r="BH186" s="172">
        <f t="shared" si="27"/>
        <v>0</v>
      </c>
      <c r="BI186" s="172">
        <f t="shared" si="28"/>
        <v>0</v>
      </c>
      <c r="BJ186" s="14" t="s">
        <v>82</v>
      </c>
      <c r="BK186" s="172">
        <f t="shared" si="29"/>
        <v>0</v>
      </c>
      <c r="BL186" s="14" t="s">
        <v>536</v>
      </c>
      <c r="BM186" s="171" t="s">
        <v>1520</v>
      </c>
    </row>
    <row r="187" spans="1:65" s="2" customFormat="1" ht="16.5" customHeight="1">
      <c r="A187" s="29"/>
      <c r="B187" s="158"/>
      <c r="C187" s="159" t="s">
        <v>1521</v>
      </c>
      <c r="D187" s="159" t="s">
        <v>166</v>
      </c>
      <c r="E187" s="160" t="s">
        <v>1522</v>
      </c>
      <c r="F187" s="161" t="s">
        <v>1523</v>
      </c>
      <c r="G187" s="162" t="s">
        <v>246</v>
      </c>
      <c r="H187" s="163">
        <v>51</v>
      </c>
      <c r="I187" s="164"/>
      <c r="J187" s="165">
        <f t="shared" si="20"/>
        <v>0</v>
      </c>
      <c r="K187" s="166"/>
      <c r="L187" s="30"/>
      <c r="M187" s="167" t="s">
        <v>1</v>
      </c>
      <c r="N187" s="168" t="s">
        <v>39</v>
      </c>
      <c r="O187" s="55"/>
      <c r="P187" s="169">
        <f t="shared" si="21"/>
        <v>0</v>
      </c>
      <c r="Q187" s="169">
        <v>0</v>
      </c>
      <c r="R187" s="169">
        <f t="shared" si="22"/>
        <v>0</v>
      </c>
      <c r="S187" s="169">
        <v>0</v>
      </c>
      <c r="T187" s="170">
        <f t="shared" si="2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71" t="s">
        <v>536</v>
      </c>
      <c r="AT187" s="171" t="s">
        <v>166</v>
      </c>
      <c r="AU187" s="171" t="s">
        <v>84</v>
      </c>
      <c r="AY187" s="14" t="s">
        <v>163</v>
      </c>
      <c r="BE187" s="172">
        <f t="shared" si="24"/>
        <v>0</v>
      </c>
      <c r="BF187" s="172">
        <f t="shared" si="25"/>
        <v>0</v>
      </c>
      <c r="BG187" s="172">
        <f t="shared" si="26"/>
        <v>0</v>
      </c>
      <c r="BH187" s="172">
        <f t="shared" si="27"/>
        <v>0</v>
      </c>
      <c r="BI187" s="172">
        <f t="shared" si="28"/>
        <v>0</v>
      </c>
      <c r="BJ187" s="14" t="s">
        <v>82</v>
      </c>
      <c r="BK187" s="172">
        <f t="shared" si="29"/>
        <v>0</v>
      </c>
      <c r="BL187" s="14" t="s">
        <v>536</v>
      </c>
      <c r="BM187" s="171" t="s">
        <v>1524</v>
      </c>
    </row>
    <row r="188" spans="1:65" s="2" customFormat="1" ht="21.75" customHeight="1">
      <c r="A188" s="29"/>
      <c r="B188" s="158"/>
      <c r="C188" s="159" t="s">
        <v>1525</v>
      </c>
      <c r="D188" s="159" t="s">
        <v>166</v>
      </c>
      <c r="E188" s="160" t="s">
        <v>1526</v>
      </c>
      <c r="F188" s="161" t="s">
        <v>1527</v>
      </c>
      <c r="G188" s="162" t="s">
        <v>246</v>
      </c>
      <c r="H188" s="163">
        <v>10</v>
      </c>
      <c r="I188" s="164"/>
      <c r="J188" s="165">
        <f t="shared" si="20"/>
        <v>0</v>
      </c>
      <c r="K188" s="166"/>
      <c r="L188" s="30"/>
      <c r="M188" s="167" t="s">
        <v>1</v>
      </c>
      <c r="N188" s="168" t="s">
        <v>39</v>
      </c>
      <c r="O188" s="55"/>
      <c r="P188" s="169">
        <f t="shared" si="21"/>
        <v>0</v>
      </c>
      <c r="Q188" s="169">
        <v>0</v>
      </c>
      <c r="R188" s="169">
        <f t="shared" si="22"/>
        <v>0</v>
      </c>
      <c r="S188" s="169">
        <v>0</v>
      </c>
      <c r="T188" s="170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71" t="s">
        <v>536</v>
      </c>
      <c r="AT188" s="171" t="s">
        <v>166</v>
      </c>
      <c r="AU188" s="171" t="s">
        <v>84</v>
      </c>
      <c r="AY188" s="14" t="s">
        <v>163</v>
      </c>
      <c r="BE188" s="172">
        <f t="shared" si="24"/>
        <v>0</v>
      </c>
      <c r="BF188" s="172">
        <f t="shared" si="25"/>
        <v>0</v>
      </c>
      <c r="BG188" s="172">
        <f t="shared" si="26"/>
        <v>0</v>
      </c>
      <c r="BH188" s="172">
        <f t="shared" si="27"/>
        <v>0</v>
      </c>
      <c r="BI188" s="172">
        <f t="shared" si="28"/>
        <v>0</v>
      </c>
      <c r="BJ188" s="14" t="s">
        <v>82</v>
      </c>
      <c r="BK188" s="172">
        <f t="shared" si="29"/>
        <v>0</v>
      </c>
      <c r="BL188" s="14" t="s">
        <v>536</v>
      </c>
      <c r="BM188" s="171" t="s">
        <v>1528</v>
      </c>
    </row>
    <row r="189" spans="1:65" s="2" customFormat="1" ht="16.5" customHeight="1">
      <c r="A189" s="29"/>
      <c r="B189" s="158"/>
      <c r="C189" s="159" t="s">
        <v>466</v>
      </c>
      <c r="D189" s="159" t="s">
        <v>166</v>
      </c>
      <c r="E189" s="160" t="s">
        <v>1529</v>
      </c>
      <c r="F189" s="161" t="s">
        <v>1530</v>
      </c>
      <c r="G189" s="162" t="s">
        <v>246</v>
      </c>
      <c r="H189" s="163">
        <v>51</v>
      </c>
      <c r="I189" s="164"/>
      <c r="J189" s="165">
        <f t="shared" si="20"/>
        <v>0</v>
      </c>
      <c r="K189" s="166"/>
      <c r="L189" s="30"/>
      <c r="M189" s="167" t="s">
        <v>1</v>
      </c>
      <c r="N189" s="168" t="s">
        <v>39</v>
      </c>
      <c r="O189" s="55"/>
      <c r="P189" s="169">
        <f t="shared" si="21"/>
        <v>0</v>
      </c>
      <c r="Q189" s="169">
        <v>1.2999999999999999E-4</v>
      </c>
      <c r="R189" s="169">
        <f t="shared" si="22"/>
        <v>6.6299999999999996E-3</v>
      </c>
      <c r="S189" s="169">
        <v>0</v>
      </c>
      <c r="T189" s="170">
        <f t="shared" si="2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71" t="s">
        <v>536</v>
      </c>
      <c r="AT189" s="171" t="s">
        <v>166</v>
      </c>
      <c r="AU189" s="171" t="s">
        <v>84</v>
      </c>
      <c r="AY189" s="14" t="s">
        <v>163</v>
      </c>
      <c r="BE189" s="172">
        <f t="shared" si="24"/>
        <v>0</v>
      </c>
      <c r="BF189" s="172">
        <f t="shared" si="25"/>
        <v>0</v>
      </c>
      <c r="BG189" s="172">
        <f t="shared" si="26"/>
        <v>0</v>
      </c>
      <c r="BH189" s="172">
        <f t="shared" si="27"/>
        <v>0</v>
      </c>
      <c r="BI189" s="172">
        <f t="shared" si="28"/>
        <v>0</v>
      </c>
      <c r="BJ189" s="14" t="s">
        <v>82</v>
      </c>
      <c r="BK189" s="172">
        <f t="shared" si="29"/>
        <v>0</v>
      </c>
      <c r="BL189" s="14" t="s">
        <v>536</v>
      </c>
      <c r="BM189" s="171" t="s">
        <v>1531</v>
      </c>
    </row>
    <row r="190" spans="1:65" s="2" customFormat="1" ht="21.75" customHeight="1">
      <c r="A190" s="29"/>
      <c r="B190" s="158"/>
      <c r="C190" s="159" t="s">
        <v>685</v>
      </c>
      <c r="D190" s="159" t="s">
        <v>166</v>
      </c>
      <c r="E190" s="160" t="s">
        <v>1532</v>
      </c>
      <c r="F190" s="161" t="s">
        <v>1533</v>
      </c>
      <c r="G190" s="162" t="s">
        <v>246</v>
      </c>
      <c r="H190" s="163">
        <v>14</v>
      </c>
      <c r="I190" s="164"/>
      <c r="J190" s="165">
        <f t="shared" si="20"/>
        <v>0</v>
      </c>
      <c r="K190" s="166"/>
      <c r="L190" s="30"/>
      <c r="M190" s="167" t="s">
        <v>1</v>
      </c>
      <c r="N190" s="168" t="s">
        <v>39</v>
      </c>
      <c r="O190" s="55"/>
      <c r="P190" s="169">
        <f t="shared" si="21"/>
        <v>0</v>
      </c>
      <c r="Q190" s="169">
        <v>6.0000000000000002E-5</v>
      </c>
      <c r="R190" s="169">
        <f t="shared" si="22"/>
        <v>8.4000000000000003E-4</v>
      </c>
      <c r="S190" s="169">
        <v>0</v>
      </c>
      <c r="T190" s="170">
        <f t="shared" si="2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71" t="s">
        <v>536</v>
      </c>
      <c r="AT190" s="171" t="s">
        <v>166</v>
      </c>
      <c r="AU190" s="171" t="s">
        <v>84</v>
      </c>
      <c r="AY190" s="14" t="s">
        <v>163</v>
      </c>
      <c r="BE190" s="172">
        <f t="shared" si="24"/>
        <v>0</v>
      </c>
      <c r="BF190" s="172">
        <f t="shared" si="25"/>
        <v>0</v>
      </c>
      <c r="BG190" s="172">
        <f t="shared" si="26"/>
        <v>0</v>
      </c>
      <c r="BH190" s="172">
        <f t="shared" si="27"/>
        <v>0</v>
      </c>
      <c r="BI190" s="172">
        <f t="shared" si="28"/>
        <v>0</v>
      </c>
      <c r="BJ190" s="14" t="s">
        <v>82</v>
      </c>
      <c r="BK190" s="172">
        <f t="shared" si="29"/>
        <v>0</v>
      </c>
      <c r="BL190" s="14" t="s">
        <v>536</v>
      </c>
      <c r="BM190" s="171" t="s">
        <v>1534</v>
      </c>
    </row>
    <row r="191" spans="1:65" s="2" customFormat="1" ht="21.75" customHeight="1">
      <c r="A191" s="29"/>
      <c r="B191" s="158"/>
      <c r="C191" s="159" t="s">
        <v>689</v>
      </c>
      <c r="D191" s="159" t="s">
        <v>166</v>
      </c>
      <c r="E191" s="160" t="s">
        <v>1535</v>
      </c>
      <c r="F191" s="161" t="s">
        <v>1536</v>
      </c>
      <c r="G191" s="162" t="s">
        <v>246</v>
      </c>
      <c r="H191" s="163">
        <v>41</v>
      </c>
      <c r="I191" s="164"/>
      <c r="J191" s="165">
        <f t="shared" si="20"/>
        <v>0</v>
      </c>
      <c r="K191" s="166"/>
      <c r="L191" s="30"/>
      <c r="M191" s="167" t="s">
        <v>1</v>
      </c>
      <c r="N191" s="168" t="s">
        <v>39</v>
      </c>
      <c r="O191" s="55"/>
      <c r="P191" s="169">
        <f t="shared" si="21"/>
        <v>0</v>
      </c>
      <c r="Q191" s="169">
        <v>1E-4</v>
      </c>
      <c r="R191" s="169">
        <f t="shared" si="22"/>
        <v>4.1000000000000003E-3</v>
      </c>
      <c r="S191" s="169">
        <v>0</v>
      </c>
      <c r="T191" s="170">
        <f t="shared" si="2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71" t="s">
        <v>536</v>
      </c>
      <c r="AT191" s="171" t="s">
        <v>166</v>
      </c>
      <c r="AU191" s="171" t="s">
        <v>84</v>
      </c>
      <c r="AY191" s="14" t="s">
        <v>163</v>
      </c>
      <c r="BE191" s="172">
        <f t="shared" si="24"/>
        <v>0</v>
      </c>
      <c r="BF191" s="172">
        <f t="shared" si="25"/>
        <v>0</v>
      </c>
      <c r="BG191" s="172">
        <f t="shared" si="26"/>
        <v>0</v>
      </c>
      <c r="BH191" s="172">
        <f t="shared" si="27"/>
        <v>0</v>
      </c>
      <c r="BI191" s="172">
        <f t="shared" si="28"/>
        <v>0</v>
      </c>
      <c r="BJ191" s="14" t="s">
        <v>82</v>
      </c>
      <c r="BK191" s="172">
        <f t="shared" si="29"/>
        <v>0</v>
      </c>
      <c r="BL191" s="14" t="s">
        <v>536</v>
      </c>
      <c r="BM191" s="171" t="s">
        <v>1537</v>
      </c>
    </row>
    <row r="192" spans="1:65" s="2" customFormat="1" ht="21.75" customHeight="1">
      <c r="A192" s="29"/>
      <c r="B192" s="158"/>
      <c r="C192" s="159" t="s">
        <v>711</v>
      </c>
      <c r="D192" s="159" t="s">
        <v>166</v>
      </c>
      <c r="E192" s="160" t="s">
        <v>1538</v>
      </c>
      <c r="F192" s="161" t="s">
        <v>1539</v>
      </c>
      <c r="G192" s="162" t="s">
        <v>246</v>
      </c>
      <c r="H192" s="163">
        <v>5</v>
      </c>
      <c r="I192" s="164"/>
      <c r="J192" s="165">
        <f t="shared" si="20"/>
        <v>0</v>
      </c>
      <c r="K192" s="166"/>
      <c r="L192" s="30"/>
      <c r="M192" s="167" t="s">
        <v>1</v>
      </c>
      <c r="N192" s="168" t="s">
        <v>39</v>
      </c>
      <c r="O192" s="55"/>
      <c r="P192" s="169">
        <f t="shared" si="21"/>
        <v>0</v>
      </c>
      <c r="Q192" s="169">
        <v>1.8000000000000001E-4</v>
      </c>
      <c r="R192" s="169">
        <f t="shared" si="22"/>
        <v>9.0000000000000008E-4</v>
      </c>
      <c r="S192" s="169">
        <v>0</v>
      </c>
      <c r="T192" s="170">
        <f t="shared" si="2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71" t="s">
        <v>536</v>
      </c>
      <c r="AT192" s="171" t="s">
        <v>166</v>
      </c>
      <c r="AU192" s="171" t="s">
        <v>84</v>
      </c>
      <c r="AY192" s="14" t="s">
        <v>163</v>
      </c>
      <c r="BE192" s="172">
        <f t="shared" si="24"/>
        <v>0</v>
      </c>
      <c r="BF192" s="172">
        <f t="shared" si="25"/>
        <v>0</v>
      </c>
      <c r="BG192" s="172">
        <f t="shared" si="26"/>
        <v>0</v>
      </c>
      <c r="BH192" s="172">
        <f t="shared" si="27"/>
        <v>0</v>
      </c>
      <c r="BI192" s="172">
        <f t="shared" si="28"/>
        <v>0</v>
      </c>
      <c r="BJ192" s="14" t="s">
        <v>82</v>
      </c>
      <c r="BK192" s="172">
        <f t="shared" si="29"/>
        <v>0</v>
      </c>
      <c r="BL192" s="14" t="s">
        <v>536</v>
      </c>
      <c r="BM192" s="171" t="s">
        <v>1540</v>
      </c>
    </row>
    <row r="193" spans="1:65" s="2" customFormat="1" ht="21.75" customHeight="1">
      <c r="A193" s="29"/>
      <c r="B193" s="158"/>
      <c r="C193" s="159" t="s">
        <v>715</v>
      </c>
      <c r="D193" s="159" t="s">
        <v>166</v>
      </c>
      <c r="E193" s="160" t="s">
        <v>1541</v>
      </c>
      <c r="F193" s="161" t="s">
        <v>1542</v>
      </c>
      <c r="G193" s="162" t="s">
        <v>246</v>
      </c>
      <c r="H193" s="163">
        <v>9</v>
      </c>
      <c r="I193" s="164"/>
      <c r="J193" s="165">
        <f t="shared" si="20"/>
        <v>0</v>
      </c>
      <c r="K193" s="166"/>
      <c r="L193" s="30"/>
      <c r="M193" s="167" t="s">
        <v>1</v>
      </c>
      <c r="N193" s="168" t="s">
        <v>39</v>
      </c>
      <c r="O193" s="55"/>
      <c r="P193" s="169">
        <f t="shared" si="21"/>
        <v>0</v>
      </c>
      <c r="Q193" s="169">
        <v>3.6000000000000002E-4</v>
      </c>
      <c r="R193" s="169">
        <f t="shared" si="22"/>
        <v>3.2400000000000003E-3</v>
      </c>
      <c r="S193" s="169">
        <v>0</v>
      </c>
      <c r="T193" s="170">
        <f t="shared" si="2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71" t="s">
        <v>536</v>
      </c>
      <c r="AT193" s="171" t="s">
        <v>166</v>
      </c>
      <c r="AU193" s="171" t="s">
        <v>84</v>
      </c>
      <c r="AY193" s="14" t="s">
        <v>163</v>
      </c>
      <c r="BE193" s="172">
        <f t="shared" si="24"/>
        <v>0</v>
      </c>
      <c r="BF193" s="172">
        <f t="shared" si="25"/>
        <v>0</v>
      </c>
      <c r="BG193" s="172">
        <f t="shared" si="26"/>
        <v>0</v>
      </c>
      <c r="BH193" s="172">
        <f t="shared" si="27"/>
        <v>0</v>
      </c>
      <c r="BI193" s="172">
        <f t="shared" si="28"/>
        <v>0</v>
      </c>
      <c r="BJ193" s="14" t="s">
        <v>82</v>
      </c>
      <c r="BK193" s="172">
        <f t="shared" si="29"/>
        <v>0</v>
      </c>
      <c r="BL193" s="14" t="s">
        <v>536</v>
      </c>
      <c r="BM193" s="171" t="s">
        <v>1543</v>
      </c>
    </row>
    <row r="194" spans="1:65" s="2" customFormat="1" ht="21.75" customHeight="1">
      <c r="A194" s="29"/>
      <c r="B194" s="158"/>
      <c r="C194" s="159" t="s">
        <v>727</v>
      </c>
      <c r="D194" s="159" t="s">
        <v>166</v>
      </c>
      <c r="E194" s="160" t="s">
        <v>1544</v>
      </c>
      <c r="F194" s="161" t="s">
        <v>1545</v>
      </c>
      <c r="G194" s="162" t="s">
        <v>246</v>
      </c>
      <c r="H194" s="163">
        <v>7</v>
      </c>
      <c r="I194" s="164"/>
      <c r="J194" s="165">
        <f t="shared" ref="J194:J218" si="30">ROUND(I194*H194,2)</f>
        <v>0</v>
      </c>
      <c r="K194" s="166"/>
      <c r="L194" s="30"/>
      <c r="M194" s="167" t="s">
        <v>1</v>
      </c>
      <c r="N194" s="168" t="s">
        <v>39</v>
      </c>
      <c r="O194" s="55"/>
      <c r="P194" s="169">
        <f t="shared" ref="P194:P218" si="31">O194*H194</f>
        <v>0</v>
      </c>
      <c r="Q194" s="169">
        <v>7.5000000000000002E-4</v>
      </c>
      <c r="R194" s="169">
        <f t="shared" ref="R194:R218" si="32">Q194*H194</f>
        <v>5.2500000000000003E-3</v>
      </c>
      <c r="S194" s="169">
        <v>0</v>
      </c>
      <c r="T194" s="170">
        <f t="shared" ref="T194:T218" si="33"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71" t="s">
        <v>536</v>
      </c>
      <c r="AT194" s="171" t="s">
        <v>166</v>
      </c>
      <c r="AU194" s="171" t="s">
        <v>84</v>
      </c>
      <c r="AY194" s="14" t="s">
        <v>163</v>
      </c>
      <c r="BE194" s="172">
        <f t="shared" ref="BE194:BE218" si="34">IF(N194="základní",J194,0)</f>
        <v>0</v>
      </c>
      <c r="BF194" s="172">
        <f t="shared" ref="BF194:BF218" si="35">IF(N194="snížená",J194,0)</f>
        <v>0</v>
      </c>
      <c r="BG194" s="172">
        <f t="shared" ref="BG194:BG218" si="36">IF(N194="zákl. přenesená",J194,0)</f>
        <v>0</v>
      </c>
      <c r="BH194" s="172">
        <f t="shared" ref="BH194:BH218" si="37">IF(N194="sníž. přenesená",J194,0)</f>
        <v>0</v>
      </c>
      <c r="BI194" s="172">
        <f t="shared" ref="BI194:BI218" si="38">IF(N194="nulová",J194,0)</f>
        <v>0</v>
      </c>
      <c r="BJ194" s="14" t="s">
        <v>82</v>
      </c>
      <c r="BK194" s="172">
        <f t="shared" ref="BK194:BK218" si="39">ROUND(I194*H194,2)</f>
        <v>0</v>
      </c>
      <c r="BL194" s="14" t="s">
        <v>536</v>
      </c>
      <c r="BM194" s="171" t="s">
        <v>1546</v>
      </c>
    </row>
    <row r="195" spans="1:65" s="2" customFormat="1" ht="21.75" customHeight="1">
      <c r="A195" s="29"/>
      <c r="B195" s="158"/>
      <c r="C195" s="159" t="s">
        <v>731</v>
      </c>
      <c r="D195" s="159" t="s">
        <v>166</v>
      </c>
      <c r="E195" s="160" t="s">
        <v>1547</v>
      </c>
      <c r="F195" s="161" t="s">
        <v>1548</v>
      </c>
      <c r="G195" s="162" t="s">
        <v>246</v>
      </c>
      <c r="H195" s="163">
        <v>1</v>
      </c>
      <c r="I195" s="164"/>
      <c r="J195" s="165">
        <f t="shared" si="30"/>
        <v>0</v>
      </c>
      <c r="K195" s="166"/>
      <c r="L195" s="30"/>
      <c r="M195" s="167" t="s">
        <v>1</v>
      </c>
      <c r="N195" s="168" t="s">
        <v>39</v>
      </c>
      <c r="O195" s="55"/>
      <c r="P195" s="169">
        <f t="shared" si="31"/>
        <v>0</v>
      </c>
      <c r="Q195" s="169">
        <v>2.2000000000000001E-4</v>
      </c>
      <c r="R195" s="169">
        <f t="shared" si="32"/>
        <v>2.2000000000000001E-4</v>
      </c>
      <c r="S195" s="169">
        <v>0</v>
      </c>
      <c r="T195" s="170">
        <f t="shared" si="3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71" t="s">
        <v>536</v>
      </c>
      <c r="AT195" s="171" t="s">
        <v>166</v>
      </c>
      <c r="AU195" s="171" t="s">
        <v>84</v>
      </c>
      <c r="AY195" s="14" t="s">
        <v>163</v>
      </c>
      <c r="BE195" s="172">
        <f t="shared" si="34"/>
        <v>0</v>
      </c>
      <c r="BF195" s="172">
        <f t="shared" si="35"/>
        <v>0</v>
      </c>
      <c r="BG195" s="172">
        <f t="shared" si="36"/>
        <v>0</v>
      </c>
      <c r="BH195" s="172">
        <f t="shared" si="37"/>
        <v>0</v>
      </c>
      <c r="BI195" s="172">
        <f t="shared" si="38"/>
        <v>0</v>
      </c>
      <c r="BJ195" s="14" t="s">
        <v>82</v>
      </c>
      <c r="BK195" s="172">
        <f t="shared" si="39"/>
        <v>0</v>
      </c>
      <c r="BL195" s="14" t="s">
        <v>536</v>
      </c>
      <c r="BM195" s="171" t="s">
        <v>1549</v>
      </c>
    </row>
    <row r="196" spans="1:65" s="2" customFormat="1" ht="16.5" customHeight="1">
      <c r="A196" s="29"/>
      <c r="B196" s="158"/>
      <c r="C196" s="159" t="s">
        <v>735</v>
      </c>
      <c r="D196" s="159" t="s">
        <v>166</v>
      </c>
      <c r="E196" s="160" t="s">
        <v>1550</v>
      </c>
      <c r="F196" s="161" t="s">
        <v>1551</v>
      </c>
      <c r="G196" s="162" t="s">
        <v>246</v>
      </c>
      <c r="H196" s="163">
        <v>1</v>
      </c>
      <c r="I196" s="164"/>
      <c r="J196" s="165">
        <f t="shared" si="30"/>
        <v>0</v>
      </c>
      <c r="K196" s="166"/>
      <c r="L196" s="30"/>
      <c r="M196" s="167" t="s">
        <v>1</v>
      </c>
      <c r="N196" s="168" t="s">
        <v>39</v>
      </c>
      <c r="O196" s="55"/>
      <c r="P196" s="169">
        <f t="shared" si="31"/>
        <v>0</v>
      </c>
      <c r="Q196" s="169">
        <v>7.2000000000000005E-4</v>
      </c>
      <c r="R196" s="169">
        <f t="shared" si="32"/>
        <v>7.2000000000000005E-4</v>
      </c>
      <c r="S196" s="169">
        <v>0</v>
      </c>
      <c r="T196" s="170">
        <f t="shared" si="3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71" t="s">
        <v>536</v>
      </c>
      <c r="AT196" s="171" t="s">
        <v>166</v>
      </c>
      <c r="AU196" s="171" t="s">
        <v>84</v>
      </c>
      <c r="AY196" s="14" t="s">
        <v>163</v>
      </c>
      <c r="BE196" s="172">
        <f t="shared" si="34"/>
        <v>0</v>
      </c>
      <c r="BF196" s="172">
        <f t="shared" si="35"/>
        <v>0</v>
      </c>
      <c r="BG196" s="172">
        <f t="shared" si="36"/>
        <v>0</v>
      </c>
      <c r="BH196" s="172">
        <f t="shared" si="37"/>
        <v>0</v>
      </c>
      <c r="BI196" s="172">
        <f t="shared" si="38"/>
        <v>0</v>
      </c>
      <c r="BJ196" s="14" t="s">
        <v>82</v>
      </c>
      <c r="BK196" s="172">
        <f t="shared" si="39"/>
        <v>0</v>
      </c>
      <c r="BL196" s="14" t="s">
        <v>536</v>
      </c>
      <c r="BM196" s="171" t="s">
        <v>1552</v>
      </c>
    </row>
    <row r="197" spans="1:65" s="2" customFormat="1" ht="16.5" customHeight="1">
      <c r="A197" s="29"/>
      <c r="B197" s="158"/>
      <c r="C197" s="159" t="s">
        <v>739</v>
      </c>
      <c r="D197" s="159" t="s">
        <v>166</v>
      </c>
      <c r="E197" s="160" t="s">
        <v>1553</v>
      </c>
      <c r="F197" s="161" t="s">
        <v>1554</v>
      </c>
      <c r="G197" s="162" t="s">
        <v>246</v>
      </c>
      <c r="H197" s="163">
        <v>2</v>
      </c>
      <c r="I197" s="164"/>
      <c r="J197" s="165">
        <f t="shared" si="30"/>
        <v>0</v>
      </c>
      <c r="K197" s="166"/>
      <c r="L197" s="30"/>
      <c r="M197" s="167" t="s">
        <v>1</v>
      </c>
      <c r="N197" s="168" t="s">
        <v>39</v>
      </c>
      <c r="O197" s="55"/>
      <c r="P197" s="169">
        <f t="shared" si="31"/>
        <v>0</v>
      </c>
      <c r="Q197" s="169">
        <v>1.5200000000000001E-3</v>
      </c>
      <c r="R197" s="169">
        <f t="shared" si="32"/>
        <v>3.0400000000000002E-3</v>
      </c>
      <c r="S197" s="169">
        <v>0</v>
      </c>
      <c r="T197" s="170">
        <f t="shared" si="3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71" t="s">
        <v>536</v>
      </c>
      <c r="AT197" s="171" t="s">
        <v>166</v>
      </c>
      <c r="AU197" s="171" t="s">
        <v>84</v>
      </c>
      <c r="AY197" s="14" t="s">
        <v>163</v>
      </c>
      <c r="BE197" s="172">
        <f t="shared" si="34"/>
        <v>0</v>
      </c>
      <c r="BF197" s="172">
        <f t="shared" si="35"/>
        <v>0</v>
      </c>
      <c r="BG197" s="172">
        <f t="shared" si="36"/>
        <v>0</v>
      </c>
      <c r="BH197" s="172">
        <f t="shared" si="37"/>
        <v>0</v>
      </c>
      <c r="BI197" s="172">
        <f t="shared" si="38"/>
        <v>0</v>
      </c>
      <c r="BJ197" s="14" t="s">
        <v>82</v>
      </c>
      <c r="BK197" s="172">
        <f t="shared" si="39"/>
        <v>0</v>
      </c>
      <c r="BL197" s="14" t="s">
        <v>536</v>
      </c>
      <c r="BM197" s="171" t="s">
        <v>1555</v>
      </c>
    </row>
    <row r="198" spans="1:65" s="2" customFormat="1" ht="16.5" customHeight="1">
      <c r="A198" s="29"/>
      <c r="B198" s="158"/>
      <c r="C198" s="159" t="s">
        <v>743</v>
      </c>
      <c r="D198" s="159" t="s">
        <v>166</v>
      </c>
      <c r="E198" s="160" t="s">
        <v>1556</v>
      </c>
      <c r="F198" s="161" t="s">
        <v>1557</v>
      </c>
      <c r="G198" s="162" t="s">
        <v>246</v>
      </c>
      <c r="H198" s="163">
        <v>2</v>
      </c>
      <c r="I198" s="164"/>
      <c r="J198" s="165">
        <f t="shared" si="30"/>
        <v>0</v>
      </c>
      <c r="K198" s="166"/>
      <c r="L198" s="30"/>
      <c r="M198" s="167" t="s">
        <v>1</v>
      </c>
      <c r="N198" s="168" t="s">
        <v>39</v>
      </c>
      <c r="O198" s="55"/>
      <c r="P198" s="169">
        <f t="shared" si="31"/>
        <v>0</v>
      </c>
      <c r="Q198" s="169">
        <v>2.6199999999999999E-3</v>
      </c>
      <c r="R198" s="169">
        <f t="shared" si="32"/>
        <v>5.2399999999999999E-3</v>
      </c>
      <c r="S198" s="169">
        <v>0</v>
      </c>
      <c r="T198" s="170">
        <f t="shared" si="3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71" t="s">
        <v>536</v>
      </c>
      <c r="AT198" s="171" t="s">
        <v>166</v>
      </c>
      <c r="AU198" s="171" t="s">
        <v>84</v>
      </c>
      <c r="AY198" s="14" t="s">
        <v>163</v>
      </c>
      <c r="BE198" s="172">
        <f t="shared" si="34"/>
        <v>0</v>
      </c>
      <c r="BF198" s="172">
        <f t="shared" si="35"/>
        <v>0</v>
      </c>
      <c r="BG198" s="172">
        <f t="shared" si="36"/>
        <v>0</v>
      </c>
      <c r="BH198" s="172">
        <f t="shared" si="37"/>
        <v>0</v>
      </c>
      <c r="BI198" s="172">
        <f t="shared" si="38"/>
        <v>0</v>
      </c>
      <c r="BJ198" s="14" t="s">
        <v>82</v>
      </c>
      <c r="BK198" s="172">
        <f t="shared" si="39"/>
        <v>0</v>
      </c>
      <c r="BL198" s="14" t="s">
        <v>536</v>
      </c>
      <c r="BM198" s="171" t="s">
        <v>1558</v>
      </c>
    </row>
    <row r="199" spans="1:65" s="2" customFormat="1" ht="16.5" customHeight="1">
      <c r="A199" s="29"/>
      <c r="B199" s="158"/>
      <c r="C199" s="159" t="s">
        <v>747</v>
      </c>
      <c r="D199" s="159" t="s">
        <v>166</v>
      </c>
      <c r="E199" s="160" t="s">
        <v>1559</v>
      </c>
      <c r="F199" s="161" t="s">
        <v>1560</v>
      </c>
      <c r="G199" s="162" t="s">
        <v>246</v>
      </c>
      <c r="H199" s="163">
        <v>1</v>
      </c>
      <c r="I199" s="164"/>
      <c r="J199" s="165">
        <f t="shared" si="30"/>
        <v>0</v>
      </c>
      <c r="K199" s="166"/>
      <c r="L199" s="30"/>
      <c r="M199" s="167" t="s">
        <v>1</v>
      </c>
      <c r="N199" s="168" t="s">
        <v>39</v>
      </c>
      <c r="O199" s="55"/>
      <c r="P199" s="169">
        <f t="shared" si="31"/>
        <v>0</v>
      </c>
      <c r="Q199" s="169">
        <v>3.5E-4</v>
      </c>
      <c r="R199" s="169">
        <f t="shared" si="32"/>
        <v>3.5E-4</v>
      </c>
      <c r="S199" s="169">
        <v>0</v>
      </c>
      <c r="T199" s="170">
        <f t="shared" si="3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71" t="s">
        <v>536</v>
      </c>
      <c r="AT199" s="171" t="s">
        <v>166</v>
      </c>
      <c r="AU199" s="171" t="s">
        <v>84</v>
      </c>
      <c r="AY199" s="14" t="s">
        <v>163</v>
      </c>
      <c r="BE199" s="172">
        <f t="shared" si="34"/>
        <v>0</v>
      </c>
      <c r="BF199" s="172">
        <f t="shared" si="35"/>
        <v>0</v>
      </c>
      <c r="BG199" s="172">
        <f t="shared" si="36"/>
        <v>0</v>
      </c>
      <c r="BH199" s="172">
        <f t="shared" si="37"/>
        <v>0</v>
      </c>
      <c r="BI199" s="172">
        <f t="shared" si="38"/>
        <v>0</v>
      </c>
      <c r="BJ199" s="14" t="s">
        <v>82</v>
      </c>
      <c r="BK199" s="172">
        <f t="shared" si="39"/>
        <v>0</v>
      </c>
      <c r="BL199" s="14" t="s">
        <v>536</v>
      </c>
      <c r="BM199" s="171" t="s">
        <v>1561</v>
      </c>
    </row>
    <row r="200" spans="1:65" s="2" customFormat="1" ht="16.5" customHeight="1">
      <c r="A200" s="29"/>
      <c r="B200" s="158"/>
      <c r="C200" s="159" t="s">
        <v>217</v>
      </c>
      <c r="D200" s="159" t="s">
        <v>166</v>
      </c>
      <c r="E200" s="160" t="s">
        <v>1562</v>
      </c>
      <c r="F200" s="161" t="s">
        <v>1563</v>
      </c>
      <c r="G200" s="162" t="s">
        <v>246</v>
      </c>
      <c r="H200" s="163">
        <v>18</v>
      </c>
      <c r="I200" s="164"/>
      <c r="J200" s="165">
        <f t="shared" si="30"/>
        <v>0</v>
      </c>
      <c r="K200" s="166"/>
      <c r="L200" s="30"/>
      <c r="M200" s="167" t="s">
        <v>1</v>
      </c>
      <c r="N200" s="168" t="s">
        <v>39</v>
      </c>
      <c r="O200" s="55"/>
      <c r="P200" s="169">
        <f t="shared" si="31"/>
        <v>0</v>
      </c>
      <c r="Q200" s="169">
        <v>5.6999999999999998E-4</v>
      </c>
      <c r="R200" s="169">
        <f t="shared" si="32"/>
        <v>1.026E-2</v>
      </c>
      <c r="S200" s="169">
        <v>0</v>
      </c>
      <c r="T200" s="170">
        <f t="shared" si="3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71" t="s">
        <v>536</v>
      </c>
      <c r="AT200" s="171" t="s">
        <v>166</v>
      </c>
      <c r="AU200" s="171" t="s">
        <v>84</v>
      </c>
      <c r="AY200" s="14" t="s">
        <v>163</v>
      </c>
      <c r="BE200" s="172">
        <f t="shared" si="34"/>
        <v>0</v>
      </c>
      <c r="BF200" s="172">
        <f t="shared" si="35"/>
        <v>0</v>
      </c>
      <c r="BG200" s="172">
        <f t="shared" si="36"/>
        <v>0</v>
      </c>
      <c r="BH200" s="172">
        <f t="shared" si="37"/>
        <v>0</v>
      </c>
      <c r="BI200" s="172">
        <f t="shared" si="38"/>
        <v>0</v>
      </c>
      <c r="BJ200" s="14" t="s">
        <v>82</v>
      </c>
      <c r="BK200" s="172">
        <f t="shared" si="39"/>
        <v>0</v>
      </c>
      <c r="BL200" s="14" t="s">
        <v>536</v>
      </c>
      <c r="BM200" s="171" t="s">
        <v>1564</v>
      </c>
    </row>
    <row r="201" spans="1:65" s="2" customFormat="1" ht="16.5" customHeight="1">
      <c r="A201" s="29"/>
      <c r="B201" s="158"/>
      <c r="C201" s="159" t="s">
        <v>221</v>
      </c>
      <c r="D201" s="159" t="s">
        <v>166</v>
      </c>
      <c r="E201" s="160" t="s">
        <v>1565</v>
      </c>
      <c r="F201" s="161" t="s">
        <v>1566</v>
      </c>
      <c r="G201" s="162" t="s">
        <v>246</v>
      </c>
      <c r="H201" s="163">
        <v>1</v>
      </c>
      <c r="I201" s="164"/>
      <c r="J201" s="165">
        <f t="shared" si="30"/>
        <v>0</v>
      </c>
      <c r="K201" s="166"/>
      <c r="L201" s="30"/>
      <c r="M201" s="167" t="s">
        <v>1</v>
      </c>
      <c r="N201" s="168" t="s">
        <v>39</v>
      </c>
      <c r="O201" s="55"/>
      <c r="P201" s="169">
        <f t="shared" si="31"/>
        <v>0</v>
      </c>
      <c r="Q201" s="169">
        <v>7.2000000000000005E-4</v>
      </c>
      <c r="R201" s="169">
        <f t="shared" si="32"/>
        <v>7.2000000000000005E-4</v>
      </c>
      <c r="S201" s="169">
        <v>0</v>
      </c>
      <c r="T201" s="170">
        <f t="shared" si="3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71" t="s">
        <v>536</v>
      </c>
      <c r="AT201" s="171" t="s">
        <v>166</v>
      </c>
      <c r="AU201" s="171" t="s">
        <v>84</v>
      </c>
      <c r="AY201" s="14" t="s">
        <v>163</v>
      </c>
      <c r="BE201" s="172">
        <f t="shared" si="34"/>
        <v>0</v>
      </c>
      <c r="BF201" s="172">
        <f t="shared" si="35"/>
        <v>0</v>
      </c>
      <c r="BG201" s="172">
        <f t="shared" si="36"/>
        <v>0</v>
      </c>
      <c r="BH201" s="172">
        <f t="shared" si="37"/>
        <v>0</v>
      </c>
      <c r="BI201" s="172">
        <f t="shared" si="38"/>
        <v>0</v>
      </c>
      <c r="BJ201" s="14" t="s">
        <v>82</v>
      </c>
      <c r="BK201" s="172">
        <f t="shared" si="39"/>
        <v>0</v>
      </c>
      <c r="BL201" s="14" t="s">
        <v>536</v>
      </c>
      <c r="BM201" s="171" t="s">
        <v>1567</v>
      </c>
    </row>
    <row r="202" spans="1:65" s="2" customFormat="1" ht="16.5" customHeight="1">
      <c r="A202" s="29"/>
      <c r="B202" s="158"/>
      <c r="C202" s="159" t="s">
        <v>595</v>
      </c>
      <c r="D202" s="159" t="s">
        <v>166</v>
      </c>
      <c r="E202" s="160" t="s">
        <v>1568</v>
      </c>
      <c r="F202" s="161" t="s">
        <v>1569</v>
      </c>
      <c r="G202" s="162" t="s">
        <v>246</v>
      </c>
      <c r="H202" s="163">
        <v>2</v>
      </c>
      <c r="I202" s="164"/>
      <c r="J202" s="165">
        <f t="shared" si="30"/>
        <v>0</v>
      </c>
      <c r="K202" s="166"/>
      <c r="L202" s="30"/>
      <c r="M202" s="167" t="s">
        <v>1</v>
      </c>
      <c r="N202" s="168" t="s">
        <v>39</v>
      </c>
      <c r="O202" s="55"/>
      <c r="P202" s="169">
        <f t="shared" si="31"/>
        <v>0</v>
      </c>
      <c r="Q202" s="169">
        <v>1.5200000000000001E-3</v>
      </c>
      <c r="R202" s="169">
        <f t="shared" si="32"/>
        <v>3.0400000000000002E-3</v>
      </c>
      <c r="S202" s="169">
        <v>0</v>
      </c>
      <c r="T202" s="170">
        <f t="shared" si="3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71" t="s">
        <v>536</v>
      </c>
      <c r="AT202" s="171" t="s">
        <v>166</v>
      </c>
      <c r="AU202" s="171" t="s">
        <v>84</v>
      </c>
      <c r="AY202" s="14" t="s">
        <v>163</v>
      </c>
      <c r="BE202" s="172">
        <f t="shared" si="34"/>
        <v>0</v>
      </c>
      <c r="BF202" s="172">
        <f t="shared" si="35"/>
        <v>0</v>
      </c>
      <c r="BG202" s="172">
        <f t="shared" si="36"/>
        <v>0</v>
      </c>
      <c r="BH202" s="172">
        <f t="shared" si="37"/>
        <v>0</v>
      </c>
      <c r="BI202" s="172">
        <f t="shared" si="38"/>
        <v>0</v>
      </c>
      <c r="BJ202" s="14" t="s">
        <v>82</v>
      </c>
      <c r="BK202" s="172">
        <f t="shared" si="39"/>
        <v>0</v>
      </c>
      <c r="BL202" s="14" t="s">
        <v>536</v>
      </c>
      <c r="BM202" s="171" t="s">
        <v>1570</v>
      </c>
    </row>
    <row r="203" spans="1:65" s="2" customFormat="1" ht="16.5" customHeight="1">
      <c r="A203" s="29"/>
      <c r="B203" s="158"/>
      <c r="C203" s="159" t="s">
        <v>599</v>
      </c>
      <c r="D203" s="159" t="s">
        <v>166</v>
      </c>
      <c r="E203" s="160" t="s">
        <v>1571</v>
      </c>
      <c r="F203" s="161" t="s">
        <v>1572</v>
      </c>
      <c r="G203" s="162" t="s">
        <v>246</v>
      </c>
      <c r="H203" s="163">
        <v>1</v>
      </c>
      <c r="I203" s="164"/>
      <c r="J203" s="165">
        <f t="shared" si="30"/>
        <v>0</v>
      </c>
      <c r="K203" s="166"/>
      <c r="L203" s="30"/>
      <c r="M203" s="167" t="s">
        <v>1</v>
      </c>
      <c r="N203" s="168" t="s">
        <v>39</v>
      </c>
      <c r="O203" s="55"/>
      <c r="P203" s="169">
        <f t="shared" si="31"/>
        <v>0</v>
      </c>
      <c r="Q203" s="169">
        <v>2.6199999999999999E-3</v>
      </c>
      <c r="R203" s="169">
        <f t="shared" si="32"/>
        <v>2.6199999999999999E-3</v>
      </c>
      <c r="S203" s="169">
        <v>0</v>
      </c>
      <c r="T203" s="170">
        <f t="shared" si="3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71" t="s">
        <v>536</v>
      </c>
      <c r="AT203" s="171" t="s">
        <v>166</v>
      </c>
      <c r="AU203" s="171" t="s">
        <v>84</v>
      </c>
      <c r="AY203" s="14" t="s">
        <v>163</v>
      </c>
      <c r="BE203" s="172">
        <f t="shared" si="34"/>
        <v>0</v>
      </c>
      <c r="BF203" s="172">
        <f t="shared" si="35"/>
        <v>0</v>
      </c>
      <c r="BG203" s="172">
        <f t="shared" si="36"/>
        <v>0</v>
      </c>
      <c r="BH203" s="172">
        <f t="shared" si="37"/>
        <v>0</v>
      </c>
      <c r="BI203" s="172">
        <f t="shared" si="38"/>
        <v>0</v>
      </c>
      <c r="BJ203" s="14" t="s">
        <v>82</v>
      </c>
      <c r="BK203" s="172">
        <f t="shared" si="39"/>
        <v>0</v>
      </c>
      <c r="BL203" s="14" t="s">
        <v>536</v>
      </c>
      <c r="BM203" s="171" t="s">
        <v>1573</v>
      </c>
    </row>
    <row r="204" spans="1:65" s="2" customFormat="1" ht="21.75" customHeight="1">
      <c r="A204" s="29"/>
      <c r="B204" s="158"/>
      <c r="C204" s="159" t="s">
        <v>382</v>
      </c>
      <c r="D204" s="159" t="s">
        <v>166</v>
      </c>
      <c r="E204" s="160" t="s">
        <v>1574</v>
      </c>
      <c r="F204" s="161" t="s">
        <v>1575</v>
      </c>
      <c r="G204" s="162" t="s">
        <v>246</v>
      </c>
      <c r="H204" s="163">
        <v>1</v>
      </c>
      <c r="I204" s="164"/>
      <c r="J204" s="165">
        <f t="shared" si="30"/>
        <v>0</v>
      </c>
      <c r="K204" s="166"/>
      <c r="L204" s="30"/>
      <c r="M204" s="167" t="s">
        <v>1</v>
      </c>
      <c r="N204" s="168" t="s">
        <v>39</v>
      </c>
      <c r="O204" s="55"/>
      <c r="P204" s="169">
        <f t="shared" si="31"/>
        <v>0</v>
      </c>
      <c r="Q204" s="169">
        <v>1.2E-4</v>
      </c>
      <c r="R204" s="169">
        <f t="shared" si="32"/>
        <v>1.2E-4</v>
      </c>
      <c r="S204" s="169">
        <v>0</v>
      </c>
      <c r="T204" s="170">
        <f t="shared" si="3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71" t="s">
        <v>536</v>
      </c>
      <c r="AT204" s="171" t="s">
        <v>166</v>
      </c>
      <c r="AU204" s="171" t="s">
        <v>84</v>
      </c>
      <c r="AY204" s="14" t="s">
        <v>163</v>
      </c>
      <c r="BE204" s="172">
        <f t="shared" si="34"/>
        <v>0</v>
      </c>
      <c r="BF204" s="172">
        <f t="shared" si="35"/>
        <v>0</v>
      </c>
      <c r="BG204" s="172">
        <f t="shared" si="36"/>
        <v>0</v>
      </c>
      <c r="BH204" s="172">
        <f t="shared" si="37"/>
        <v>0</v>
      </c>
      <c r="BI204" s="172">
        <f t="shared" si="38"/>
        <v>0</v>
      </c>
      <c r="BJ204" s="14" t="s">
        <v>82</v>
      </c>
      <c r="BK204" s="172">
        <f t="shared" si="39"/>
        <v>0</v>
      </c>
      <c r="BL204" s="14" t="s">
        <v>536</v>
      </c>
      <c r="BM204" s="171" t="s">
        <v>1576</v>
      </c>
    </row>
    <row r="205" spans="1:65" s="2" customFormat="1" ht="21.75" customHeight="1">
      <c r="A205" s="29"/>
      <c r="B205" s="158"/>
      <c r="C205" s="159" t="s">
        <v>386</v>
      </c>
      <c r="D205" s="159" t="s">
        <v>166</v>
      </c>
      <c r="E205" s="160" t="s">
        <v>1577</v>
      </c>
      <c r="F205" s="161" t="s">
        <v>1578</v>
      </c>
      <c r="G205" s="162" t="s">
        <v>246</v>
      </c>
      <c r="H205" s="163">
        <v>1</v>
      </c>
      <c r="I205" s="164"/>
      <c r="J205" s="165">
        <f t="shared" si="30"/>
        <v>0</v>
      </c>
      <c r="K205" s="166"/>
      <c r="L205" s="30"/>
      <c r="M205" s="167" t="s">
        <v>1</v>
      </c>
      <c r="N205" s="168" t="s">
        <v>39</v>
      </c>
      <c r="O205" s="55"/>
      <c r="P205" s="169">
        <f t="shared" si="31"/>
        <v>0</v>
      </c>
      <c r="Q205" s="169">
        <v>1.7000000000000001E-4</v>
      </c>
      <c r="R205" s="169">
        <f t="shared" si="32"/>
        <v>1.7000000000000001E-4</v>
      </c>
      <c r="S205" s="169">
        <v>0</v>
      </c>
      <c r="T205" s="170">
        <f t="shared" si="3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71" t="s">
        <v>536</v>
      </c>
      <c r="AT205" s="171" t="s">
        <v>166</v>
      </c>
      <c r="AU205" s="171" t="s">
        <v>84</v>
      </c>
      <c r="AY205" s="14" t="s">
        <v>163</v>
      </c>
      <c r="BE205" s="172">
        <f t="shared" si="34"/>
        <v>0</v>
      </c>
      <c r="BF205" s="172">
        <f t="shared" si="35"/>
        <v>0</v>
      </c>
      <c r="BG205" s="172">
        <f t="shared" si="36"/>
        <v>0</v>
      </c>
      <c r="BH205" s="172">
        <f t="shared" si="37"/>
        <v>0</v>
      </c>
      <c r="BI205" s="172">
        <f t="shared" si="38"/>
        <v>0</v>
      </c>
      <c r="BJ205" s="14" t="s">
        <v>82</v>
      </c>
      <c r="BK205" s="172">
        <f t="shared" si="39"/>
        <v>0</v>
      </c>
      <c r="BL205" s="14" t="s">
        <v>536</v>
      </c>
      <c r="BM205" s="171" t="s">
        <v>1579</v>
      </c>
    </row>
    <row r="206" spans="1:65" s="2" customFormat="1" ht="21.75" customHeight="1">
      <c r="A206" s="29"/>
      <c r="B206" s="158"/>
      <c r="C206" s="159" t="s">
        <v>552</v>
      </c>
      <c r="D206" s="159" t="s">
        <v>166</v>
      </c>
      <c r="E206" s="160" t="s">
        <v>1580</v>
      </c>
      <c r="F206" s="161" t="s">
        <v>1581</v>
      </c>
      <c r="G206" s="162" t="s">
        <v>246</v>
      </c>
      <c r="H206" s="163">
        <v>1</v>
      </c>
      <c r="I206" s="164"/>
      <c r="J206" s="165">
        <f t="shared" si="30"/>
        <v>0</v>
      </c>
      <c r="K206" s="166"/>
      <c r="L206" s="30"/>
      <c r="M206" s="167" t="s">
        <v>1</v>
      </c>
      <c r="N206" s="168" t="s">
        <v>39</v>
      </c>
      <c r="O206" s="55"/>
      <c r="P206" s="169">
        <f t="shared" si="31"/>
        <v>0</v>
      </c>
      <c r="Q206" s="169">
        <v>5.0000000000000001E-4</v>
      </c>
      <c r="R206" s="169">
        <f t="shared" si="32"/>
        <v>5.0000000000000001E-4</v>
      </c>
      <c r="S206" s="169">
        <v>0</v>
      </c>
      <c r="T206" s="170">
        <f t="shared" si="3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71" t="s">
        <v>536</v>
      </c>
      <c r="AT206" s="171" t="s">
        <v>166</v>
      </c>
      <c r="AU206" s="171" t="s">
        <v>84</v>
      </c>
      <c r="AY206" s="14" t="s">
        <v>163</v>
      </c>
      <c r="BE206" s="172">
        <f t="shared" si="34"/>
        <v>0</v>
      </c>
      <c r="BF206" s="172">
        <f t="shared" si="35"/>
        <v>0</v>
      </c>
      <c r="BG206" s="172">
        <f t="shared" si="36"/>
        <v>0</v>
      </c>
      <c r="BH206" s="172">
        <f t="shared" si="37"/>
        <v>0</v>
      </c>
      <c r="BI206" s="172">
        <f t="shared" si="38"/>
        <v>0</v>
      </c>
      <c r="BJ206" s="14" t="s">
        <v>82</v>
      </c>
      <c r="BK206" s="172">
        <f t="shared" si="39"/>
        <v>0</v>
      </c>
      <c r="BL206" s="14" t="s">
        <v>536</v>
      </c>
      <c r="BM206" s="171" t="s">
        <v>1582</v>
      </c>
    </row>
    <row r="207" spans="1:65" s="2" customFormat="1" ht="21.75" customHeight="1">
      <c r="A207" s="29"/>
      <c r="B207" s="158"/>
      <c r="C207" s="159" t="s">
        <v>591</v>
      </c>
      <c r="D207" s="159" t="s">
        <v>166</v>
      </c>
      <c r="E207" s="160" t="s">
        <v>1583</v>
      </c>
      <c r="F207" s="161" t="s">
        <v>1584</v>
      </c>
      <c r="G207" s="162" t="s">
        <v>246</v>
      </c>
      <c r="H207" s="163">
        <v>24</v>
      </c>
      <c r="I207" s="164"/>
      <c r="J207" s="165">
        <f t="shared" si="30"/>
        <v>0</v>
      </c>
      <c r="K207" s="166"/>
      <c r="L207" s="30"/>
      <c r="M207" s="167" t="s">
        <v>1</v>
      </c>
      <c r="N207" s="168" t="s">
        <v>39</v>
      </c>
      <c r="O207" s="55"/>
      <c r="P207" s="169">
        <f t="shared" si="31"/>
        <v>0</v>
      </c>
      <c r="Q207" s="169">
        <v>2.7999999999999998E-4</v>
      </c>
      <c r="R207" s="169">
        <f t="shared" si="32"/>
        <v>6.7199999999999994E-3</v>
      </c>
      <c r="S207" s="169">
        <v>0</v>
      </c>
      <c r="T207" s="170">
        <f t="shared" si="3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71" t="s">
        <v>536</v>
      </c>
      <c r="AT207" s="171" t="s">
        <v>166</v>
      </c>
      <c r="AU207" s="171" t="s">
        <v>84</v>
      </c>
      <c r="AY207" s="14" t="s">
        <v>163</v>
      </c>
      <c r="BE207" s="172">
        <f t="shared" si="34"/>
        <v>0</v>
      </c>
      <c r="BF207" s="172">
        <f t="shared" si="35"/>
        <v>0</v>
      </c>
      <c r="BG207" s="172">
        <f t="shared" si="36"/>
        <v>0</v>
      </c>
      <c r="BH207" s="172">
        <f t="shared" si="37"/>
        <v>0</v>
      </c>
      <c r="BI207" s="172">
        <f t="shared" si="38"/>
        <v>0</v>
      </c>
      <c r="BJ207" s="14" t="s">
        <v>82</v>
      </c>
      <c r="BK207" s="172">
        <f t="shared" si="39"/>
        <v>0</v>
      </c>
      <c r="BL207" s="14" t="s">
        <v>536</v>
      </c>
      <c r="BM207" s="171" t="s">
        <v>1585</v>
      </c>
    </row>
    <row r="208" spans="1:65" s="2" customFormat="1" ht="21.75" customHeight="1">
      <c r="A208" s="29"/>
      <c r="B208" s="158"/>
      <c r="C208" s="159" t="s">
        <v>572</v>
      </c>
      <c r="D208" s="159" t="s">
        <v>166</v>
      </c>
      <c r="E208" s="160" t="s">
        <v>1586</v>
      </c>
      <c r="F208" s="161" t="s">
        <v>1587</v>
      </c>
      <c r="G208" s="162" t="s">
        <v>246</v>
      </c>
      <c r="H208" s="163">
        <v>1</v>
      </c>
      <c r="I208" s="164"/>
      <c r="J208" s="165">
        <f t="shared" si="30"/>
        <v>0</v>
      </c>
      <c r="K208" s="166"/>
      <c r="L208" s="30"/>
      <c r="M208" s="167" t="s">
        <v>1</v>
      </c>
      <c r="N208" s="168" t="s">
        <v>39</v>
      </c>
      <c r="O208" s="55"/>
      <c r="P208" s="169">
        <f t="shared" si="31"/>
        <v>0</v>
      </c>
      <c r="Q208" s="169">
        <v>1.4999999999999999E-4</v>
      </c>
      <c r="R208" s="169">
        <f t="shared" si="32"/>
        <v>1.4999999999999999E-4</v>
      </c>
      <c r="S208" s="169">
        <v>0</v>
      </c>
      <c r="T208" s="170">
        <f t="shared" si="3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71" t="s">
        <v>536</v>
      </c>
      <c r="AT208" s="171" t="s">
        <v>166</v>
      </c>
      <c r="AU208" s="171" t="s">
        <v>84</v>
      </c>
      <c r="AY208" s="14" t="s">
        <v>163</v>
      </c>
      <c r="BE208" s="172">
        <f t="shared" si="34"/>
        <v>0</v>
      </c>
      <c r="BF208" s="172">
        <f t="shared" si="35"/>
        <v>0</v>
      </c>
      <c r="BG208" s="172">
        <f t="shared" si="36"/>
        <v>0</v>
      </c>
      <c r="BH208" s="172">
        <f t="shared" si="37"/>
        <v>0</v>
      </c>
      <c r="BI208" s="172">
        <f t="shared" si="38"/>
        <v>0</v>
      </c>
      <c r="BJ208" s="14" t="s">
        <v>82</v>
      </c>
      <c r="BK208" s="172">
        <f t="shared" si="39"/>
        <v>0</v>
      </c>
      <c r="BL208" s="14" t="s">
        <v>536</v>
      </c>
      <c r="BM208" s="171" t="s">
        <v>1588</v>
      </c>
    </row>
    <row r="209" spans="1:65" s="2" customFormat="1" ht="21.75" customHeight="1">
      <c r="A209" s="29"/>
      <c r="B209" s="158"/>
      <c r="C209" s="159" t="s">
        <v>576</v>
      </c>
      <c r="D209" s="159" t="s">
        <v>166</v>
      </c>
      <c r="E209" s="160" t="s">
        <v>1589</v>
      </c>
      <c r="F209" s="161" t="s">
        <v>1590</v>
      </c>
      <c r="G209" s="162" t="s">
        <v>246</v>
      </c>
      <c r="H209" s="163">
        <v>1</v>
      </c>
      <c r="I209" s="164"/>
      <c r="J209" s="165">
        <f t="shared" si="30"/>
        <v>0</v>
      </c>
      <c r="K209" s="166"/>
      <c r="L209" s="30"/>
      <c r="M209" s="167" t="s">
        <v>1</v>
      </c>
      <c r="N209" s="168" t="s">
        <v>39</v>
      </c>
      <c r="O209" s="55"/>
      <c r="P209" s="169">
        <f t="shared" si="31"/>
        <v>0</v>
      </c>
      <c r="Q209" s="169">
        <v>2.2000000000000001E-4</v>
      </c>
      <c r="R209" s="169">
        <f t="shared" si="32"/>
        <v>2.2000000000000001E-4</v>
      </c>
      <c r="S209" s="169">
        <v>0</v>
      </c>
      <c r="T209" s="170">
        <f t="shared" si="3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71" t="s">
        <v>536</v>
      </c>
      <c r="AT209" s="171" t="s">
        <v>166</v>
      </c>
      <c r="AU209" s="171" t="s">
        <v>84</v>
      </c>
      <c r="AY209" s="14" t="s">
        <v>163</v>
      </c>
      <c r="BE209" s="172">
        <f t="shared" si="34"/>
        <v>0</v>
      </c>
      <c r="BF209" s="172">
        <f t="shared" si="35"/>
        <v>0</v>
      </c>
      <c r="BG209" s="172">
        <f t="shared" si="36"/>
        <v>0</v>
      </c>
      <c r="BH209" s="172">
        <f t="shared" si="37"/>
        <v>0</v>
      </c>
      <c r="BI209" s="172">
        <f t="shared" si="38"/>
        <v>0</v>
      </c>
      <c r="BJ209" s="14" t="s">
        <v>82</v>
      </c>
      <c r="BK209" s="172">
        <f t="shared" si="39"/>
        <v>0</v>
      </c>
      <c r="BL209" s="14" t="s">
        <v>536</v>
      </c>
      <c r="BM209" s="171" t="s">
        <v>1591</v>
      </c>
    </row>
    <row r="210" spans="1:65" s="2" customFormat="1" ht="16.5" customHeight="1">
      <c r="A210" s="29"/>
      <c r="B210" s="158"/>
      <c r="C210" s="159" t="s">
        <v>556</v>
      </c>
      <c r="D210" s="159" t="s">
        <v>166</v>
      </c>
      <c r="E210" s="160" t="s">
        <v>1592</v>
      </c>
      <c r="F210" s="161" t="s">
        <v>1593</v>
      </c>
      <c r="G210" s="162" t="s">
        <v>246</v>
      </c>
      <c r="H210" s="163">
        <v>5</v>
      </c>
      <c r="I210" s="164"/>
      <c r="J210" s="165">
        <f t="shared" si="30"/>
        <v>0</v>
      </c>
      <c r="K210" s="166"/>
      <c r="L210" s="30"/>
      <c r="M210" s="167" t="s">
        <v>1</v>
      </c>
      <c r="N210" s="168" t="s">
        <v>39</v>
      </c>
      <c r="O210" s="55"/>
      <c r="P210" s="169">
        <f t="shared" si="31"/>
        <v>0</v>
      </c>
      <c r="Q210" s="169">
        <v>2.0000000000000002E-5</v>
      </c>
      <c r="R210" s="169">
        <f t="shared" si="32"/>
        <v>1E-4</v>
      </c>
      <c r="S210" s="169">
        <v>0</v>
      </c>
      <c r="T210" s="170">
        <f t="shared" si="3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71" t="s">
        <v>536</v>
      </c>
      <c r="AT210" s="171" t="s">
        <v>166</v>
      </c>
      <c r="AU210" s="171" t="s">
        <v>84</v>
      </c>
      <c r="AY210" s="14" t="s">
        <v>163</v>
      </c>
      <c r="BE210" s="172">
        <f t="shared" si="34"/>
        <v>0</v>
      </c>
      <c r="BF210" s="172">
        <f t="shared" si="35"/>
        <v>0</v>
      </c>
      <c r="BG210" s="172">
        <f t="shared" si="36"/>
        <v>0</v>
      </c>
      <c r="BH210" s="172">
        <f t="shared" si="37"/>
        <v>0</v>
      </c>
      <c r="BI210" s="172">
        <f t="shared" si="38"/>
        <v>0</v>
      </c>
      <c r="BJ210" s="14" t="s">
        <v>82</v>
      </c>
      <c r="BK210" s="172">
        <f t="shared" si="39"/>
        <v>0</v>
      </c>
      <c r="BL210" s="14" t="s">
        <v>536</v>
      </c>
      <c r="BM210" s="171" t="s">
        <v>1594</v>
      </c>
    </row>
    <row r="211" spans="1:65" s="2" customFormat="1" ht="16.5" customHeight="1">
      <c r="A211" s="29"/>
      <c r="B211" s="158"/>
      <c r="C211" s="173" t="s">
        <v>564</v>
      </c>
      <c r="D211" s="173" t="s">
        <v>207</v>
      </c>
      <c r="E211" s="174" t="s">
        <v>1595</v>
      </c>
      <c r="F211" s="175" t="s">
        <v>1596</v>
      </c>
      <c r="G211" s="176" t="s">
        <v>246</v>
      </c>
      <c r="H211" s="177">
        <v>2</v>
      </c>
      <c r="I211" s="178"/>
      <c r="J211" s="179">
        <f t="shared" si="30"/>
        <v>0</v>
      </c>
      <c r="K211" s="180"/>
      <c r="L211" s="181"/>
      <c r="M211" s="182" t="s">
        <v>1</v>
      </c>
      <c r="N211" s="183" t="s">
        <v>39</v>
      </c>
      <c r="O211" s="55"/>
      <c r="P211" s="169">
        <f t="shared" si="31"/>
        <v>0</v>
      </c>
      <c r="Q211" s="169">
        <v>0</v>
      </c>
      <c r="R211" s="169">
        <f t="shared" si="32"/>
        <v>0</v>
      </c>
      <c r="S211" s="169">
        <v>0</v>
      </c>
      <c r="T211" s="170">
        <f t="shared" si="3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71" t="s">
        <v>692</v>
      </c>
      <c r="AT211" s="171" t="s">
        <v>207</v>
      </c>
      <c r="AU211" s="171" t="s">
        <v>84</v>
      </c>
      <c r="AY211" s="14" t="s">
        <v>163</v>
      </c>
      <c r="BE211" s="172">
        <f t="shared" si="34"/>
        <v>0</v>
      </c>
      <c r="BF211" s="172">
        <f t="shared" si="35"/>
        <v>0</v>
      </c>
      <c r="BG211" s="172">
        <f t="shared" si="36"/>
        <v>0</v>
      </c>
      <c r="BH211" s="172">
        <f t="shared" si="37"/>
        <v>0</v>
      </c>
      <c r="BI211" s="172">
        <f t="shared" si="38"/>
        <v>0</v>
      </c>
      <c r="BJ211" s="14" t="s">
        <v>82</v>
      </c>
      <c r="BK211" s="172">
        <f t="shared" si="39"/>
        <v>0</v>
      </c>
      <c r="BL211" s="14" t="s">
        <v>536</v>
      </c>
      <c r="BM211" s="171" t="s">
        <v>1597</v>
      </c>
    </row>
    <row r="212" spans="1:65" s="2" customFormat="1" ht="16.5" customHeight="1">
      <c r="A212" s="29"/>
      <c r="B212" s="158"/>
      <c r="C212" s="173" t="s">
        <v>524</v>
      </c>
      <c r="D212" s="173" t="s">
        <v>207</v>
      </c>
      <c r="E212" s="174" t="s">
        <v>1598</v>
      </c>
      <c r="F212" s="175" t="s">
        <v>1599</v>
      </c>
      <c r="G212" s="176" t="s">
        <v>246</v>
      </c>
      <c r="H212" s="177">
        <v>3</v>
      </c>
      <c r="I212" s="178"/>
      <c r="J212" s="179">
        <f t="shared" si="30"/>
        <v>0</v>
      </c>
      <c r="K212" s="180"/>
      <c r="L212" s="181"/>
      <c r="M212" s="182" t="s">
        <v>1</v>
      </c>
      <c r="N212" s="183" t="s">
        <v>39</v>
      </c>
      <c r="O212" s="55"/>
      <c r="P212" s="169">
        <f t="shared" si="31"/>
        <v>0</v>
      </c>
      <c r="Q212" s="169">
        <v>0</v>
      </c>
      <c r="R212" s="169">
        <f t="shared" si="32"/>
        <v>0</v>
      </c>
      <c r="S212" s="169">
        <v>0</v>
      </c>
      <c r="T212" s="170">
        <f t="shared" si="3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71" t="s">
        <v>692</v>
      </c>
      <c r="AT212" s="171" t="s">
        <v>207</v>
      </c>
      <c r="AU212" s="171" t="s">
        <v>84</v>
      </c>
      <c r="AY212" s="14" t="s">
        <v>163</v>
      </c>
      <c r="BE212" s="172">
        <f t="shared" si="34"/>
        <v>0</v>
      </c>
      <c r="BF212" s="172">
        <f t="shared" si="35"/>
        <v>0</v>
      </c>
      <c r="BG212" s="172">
        <f t="shared" si="36"/>
        <v>0</v>
      </c>
      <c r="BH212" s="172">
        <f t="shared" si="37"/>
        <v>0</v>
      </c>
      <c r="BI212" s="172">
        <f t="shared" si="38"/>
        <v>0</v>
      </c>
      <c r="BJ212" s="14" t="s">
        <v>82</v>
      </c>
      <c r="BK212" s="172">
        <f t="shared" si="39"/>
        <v>0</v>
      </c>
      <c r="BL212" s="14" t="s">
        <v>536</v>
      </c>
      <c r="BM212" s="171" t="s">
        <v>1600</v>
      </c>
    </row>
    <row r="213" spans="1:65" s="2" customFormat="1" ht="21.75" customHeight="1">
      <c r="A213" s="29"/>
      <c r="B213" s="158"/>
      <c r="C213" s="159" t="s">
        <v>528</v>
      </c>
      <c r="D213" s="159" t="s">
        <v>166</v>
      </c>
      <c r="E213" s="160" t="s">
        <v>1601</v>
      </c>
      <c r="F213" s="161" t="s">
        <v>1602</v>
      </c>
      <c r="G213" s="162" t="s">
        <v>779</v>
      </c>
      <c r="H213" s="163">
        <v>2</v>
      </c>
      <c r="I213" s="164"/>
      <c r="J213" s="165">
        <f t="shared" si="30"/>
        <v>0</v>
      </c>
      <c r="K213" s="166"/>
      <c r="L213" s="30"/>
      <c r="M213" s="167" t="s">
        <v>1</v>
      </c>
      <c r="N213" s="168" t="s">
        <v>39</v>
      </c>
      <c r="O213" s="55"/>
      <c r="P213" s="169">
        <f t="shared" si="31"/>
        <v>0</v>
      </c>
      <c r="Q213" s="169">
        <v>2.92E-2</v>
      </c>
      <c r="R213" s="169">
        <f t="shared" si="32"/>
        <v>5.8400000000000001E-2</v>
      </c>
      <c r="S213" s="169">
        <v>0</v>
      </c>
      <c r="T213" s="170">
        <f t="shared" si="3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71" t="s">
        <v>536</v>
      </c>
      <c r="AT213" s="171" t="s">
        <v>166</v>
      </c>
      <c r="AU213" s="171" t="s">
        <v>84</v>
      </c>
      <c r="AY213" s="14" t="s">
        <v>163</v>
      </c>
      <c r="BE213" s="172">
        <f t="shared" si="34"/>
        <v>0</v>
      </c>
      <c r="BF213" s="172">
        <f t="shared" si="35"/>
        <v>0</v>
      </c>
      <c r="BG213" s="172">
        <f t="shared" si="36"/>
        <v>0</v>
      </c>
      <c r="BH213" s="172">
        <f t="shared" si="37"/>
        <v>0</v>
      </c>
      <c r="BI213" s="172">
        <f t="shared" si="38"/>
        <v>0</v>
      </c>
      <c r="BJ213" s="14" t="s">
        <v>82</v>
      </c>
      <c r="BK213" s="172">
        <f t="shared" si="39"/>
        <v>0</v>
      </c>
      <c r="BL213" s="14" t="s">
        <v>536</v>
      </c>
      <c r="BM213" s="171" t="s">
        <v>1603</v>
      </c>
    </row>
    <row r="214" spans="1:65" s="2" customFormat="1" ht="21.75" customHeight="1">
      <c r="A214" s="29"/>
      <c r="B214" s="158"/>
      <c r="C214" s="159" t="s">
        <v>532</v>
      </c>
      <c r="D214" s="159" t="s">
        <v>166</v>
      </c>
      <c r="E214" s="160" t="s">
        <v>1604</v>
      </c>
      <c r="F214" s="161" t="s">
        <v>1605</v>
      </c>
      <c r="G214" s="162" t="s">
        <v>246</v>
      </c>
      <c r="H214" s="163">
        <v>1</v>
      </c>
      <c r="I214" s="164"/>
      <c r="J214" s="165">
        <f t="shared" si="30"/>
        <v>0</v>
      </c>
      <c r="K214" s="166"/>
      <c r="L214" s="30"/>
      <c r="M214" s="167" t="s">
        <v>1</v>
      </c>
      <c r="N214" s="168" t="s">
        <v>39</v>
      </c>
      <c r="O214" s="55"/>
      <c r="P214" s="169">
        <f t="shared" si="31"/>
        <v>0</v>
      </c>
      <c r="Q214" s="169">
        <v>4.8500000000000001E-3</v>
      </c>
      <c r="R214" s="169">
        <f t="shared" si="32"/>
        <v>4.8500000000000001E-3</v>
      </c>
      <c r="S214" s="169">
        <v>0</v>
      </c>
      <c r="T214" s="170">
        <f t="shared" si="3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71" t="s">
        <v>536</v>
      </c>
      <c r="AT214" s="171" t="s">
        <v>166</v>
      </c>
      <c r="AU214" s="171" t="s">
        <v>84</v>
      </c>
      <c r="AY214" s="14" t="s">
        <v>163</v>
      </c>
      <c r="BE214" s="172">
        <f t="shared" si="34"/>
        <v>0</v>
      </c>
      <c r="BF214" s="172">
        <f t="shared" si="35"/>
        <v>0</v>
      </c>
      <c r="BG214" s="172">
        <f t="shared" si="36"/>
        <v>0</v>
      </c>
      <c r="BH214" s="172">
        <f t="shared" si="37"/>
        <v>0</v>
      </c>
      <c r="BI214" s="172">
        <f t="shared" si="38"/>
        <v>0</v>
      </c>
      <c r="BJ214" s="14" t="s">
        <v>82</v>
      </c>
      <c r="BK214" s="172">
        <f t="shared" si="39"/>
        <v>0</v>
      </c>
      <c r="BL214" s="14" t="s">
        <v>536</v>
      </c>
      <c r="BM214" s="171" t="s">
        <v>1606</v>
      </c>
    </row>
    <row r="215" spans="1:65" s="2" customFormat="1" ht="33" customHeight="1">
      <c r="A215" s="29"/>
      <c r="B215" s="158"/>
      <c r="C215" s="159" t="s">
        <v>202</v>
      </c>
      <c r="D215" s="159" t="s">
        <v>166</v>
      </c>
      <c r="E215" s="160" t="s">
        <v>1607</v>
      </c>
      <c r="F215" s="161" t="s">
        <v>1608</v>
      </c>
      <c r="G215" s="162" t="s">
        <v>246</v>
      </c>
      <c r="H215" s="163">
        <v>1</v>
      </c>
      <c r="I215" s="164"/>
      <c r="J215" s="165">
        <f t="shared" si="30"/>
        <v>0</v>
      </c>
      <c r="K215" s="166"/>
      <c r="L215" s="30"/>
      <c r="M215" s="167" t="s">
        <v>1</v>
      </c>
      <c r="N215" s="168" t="s">
        <v>39</v>
      </c>
      <c r="O215" s="55"/>
      <c r="P215" s="169">
        <f t="shared" si="31"/>
        <v>0</v>
      </c>
      <c r="Q215" s="169">
        <v>4.9199999999999999E-3</v>
      </c>
      <c r="R215" s="169">
        <f t="shared" si="32"/>
        <v>4.9199999999999999E-3</v>
      </c>
      <c r="S215" s="169">
        <v>0</v>
      </c>
      <c r="T215" s="170">
        <f t="shared" si="3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71" t="s">
        <v>536</v>
      </c>
      <c r="AT215" s="171" t="s">
        <v>166</v>
      </c>
      <c r="AU215" s="171" t="s">
        <v>84</v>
      </c>
      <c r="AY215" s="14" t="s">
        <v>163</v>
      </c>
      <c r="BE215" s="172">
        <f t="shared" si="34"/>
        <v>0</v>
      </c>
      <c r="BF215" s="172">
        <f t="shared" si="35"/>
        <v>0</v>
      </c>
      <c r="BG215" s="172">
        <f t="shared" si="36"/>
        <v>0</v>
      </c>
      <c r="BH215" s="172">
        <f t="shared" si="37"/>
        <v>0</v>
      </c>
      <c r="BI215" s="172">
        <f t="shared" si="38"/>
        <v>0</v>
      </c>
      <c r="BJ215" s="14" t="s">
        <v>82</v>
      </c>
      <c r="BK215" s="172">
        <f t="shared" si="39"/>
        <v>0</v>
      </c>
      <c r="BL215" s="14" t="s">
        <v>536</v>
      </c>
      <c r="BM215" s="171" t="s">
        <v>1609</v>
      </c>
    </row>
    <row r="216" spans="1:65" s="2" customFormat="1" ht="21.75" customHeight="1">
      <c r="A216" s="29"/>
      <c r="B216" s="158"/>
      <c r="C216" s="159" t="s">
        <v>206</v>
      </c>
      <c r="D216" s="159" t="s">
        <v>166</v>
      </c>
      <c r="E216" s="160" t="s">
        <v>1610</v>
      </c>
      <c r="F216" s="161" t="s">
        <v>1611</v>
      </c>
      <c r="G216" s="162" t="s">
        <v>287</v>
      </c>
      <c r="H216" s="163">
        <v>597</v>
      </c>
      <c r="I216" s="164"/>
      <c r="J216" s="165">
        <f t="shared" si="30"/>
        <v>0</v>
      </c>
      <c r="K216" s="166"/>
      <c r="L216" s="30"/>
      <c r="M216" s="167" t="s">
        <v>1</v>
      </c>
      <c r="N216" s="168" t="s">
        <v>39</v>
      </c>
      <c r="O216" s="55"/>
      <c r="P216" s="169">
        <f t="shared" si="31"/>
        <v>0</v>
      </c>
      <c r="Q216" s="169">
        <v>1.9000000000000001E-4</v>
      </c>
      <c r="R216" s="169">
        <f t="shared" si="32"/>
        <v>0.11343</v>
      </c>
      <c r="S216" s="169">
        <v>0</v>
      </c>
      <c r="T216" s="170">
        <f t="shared" si="3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71" t="s">
        <v>536</v>
      </c>
      <c r="AT216" s="171" t="s">
        <v>166</v>
      </c>
      <c r="AU216" s="171" t="s">
        <v>84</v>
      </c>
      <c r="AY216" s="14" t="s">
        <v>163</v>
      </c>
      <c r="BE216" s="172">
        <f t="shared" si="34"/>
        <v>0</v>
      </c>
      <c r="BF216" s="172">
        <f t="shared" si="35"/>
        <v>0</v>
      </c>
      <c r="BG216" s="172">
        <f t="shared" si="36"/>
        <v>0</v>
      </c>
      <c r="BH216" s="172">
        <f t="shared" si="37"/>
        <v>0</v>
      </c>
      <c r="BI216" s="172">
        <f t="shared" si="38"/>
        <v>0</v>
      </c>
      <c r="BJ216" s="14" t="s">
        <v>82</v>
      </c>
      <c r="BK216" s="172">
        <f t="shared" si="39"/>
        <v>0</v>
      </c>
      <c r="BL216" s="14" t="s">
        <v>536</v>
      </c>
      <c r="BM216" s="171" t="s">
        <v>1612</v>
      </c>
    </row>
    <row r="217" spans="1:65" s="2" customFormat="1" ht="16.5" customHeight="1">
      <c r="A217" s="29"/>
      <c r="B217" s="158"/>
      <c r="C217" s="159" t="s">
        <v>198</v>
      </c>
      <c r="D217" s="159" t="s">
        <v>166</v>
      </c>
      <c r="E217" s="160" t="s">
        <v>1613</v>
      </c>
      <c r="F217" s="161" t="s">
        <v>1614</v>
      </c>
      <c r="G217" s="162" t="s">
        <v>287</v>
      </c>
      <c r="H217" s="163">
        <v>597</v>
      </c>
      <c r="I217" s="164"/>
      <c r="J217" s="165">
        <f t="shared" si="30"/>
        <v>0</v>
      </c>
      <c r="K217" s="166"/>
      <c r="L217" s="30"/>
      <c r="M217" s="167" t="s">
        <v>1</v>
      </c>
      <c r="N217" s="168" t="s">
        <v>39</v>
      </c>
      <c r="O217" s="55"/>
      <c r="P217" s="169">
        <f t="shared" si="31"/>
        <v>0</v>
      </c>
      <c r="Q217" s="169">
        <v>1.0000000000000001E-5</v>
      </c>
      <c r="R217" s="169">
        <f t="shared" si="32"/>
        <v>5.9700000000000005E-3</v>
      </c>
      <c r="S217" s="169">
        <v>0</v>
      </c>
      <c r="T217" s="170">
        <f t="shared" si="3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71" t="s">
        <v>536</v>
      </c>
      <c r="AT217" s="171" t="s">
        <v>166</v>
      </c>
      <c r="AU217" s="171" t="s">
        <v>84</v>
      </c>
      <c r="AY217" s="14" t="s">
        <v>163</v>
      </c>
      <c r="BE217" s="172">
        <f t="shared" si="34"/>
        <v>0</v>
      </c>
      <c r="BF217" s="172">
        <f t="shared" si="35"/>
        <v>0</v>
      </c>
      <c r="BG217" s="172">
        <f t="shared" si="36"/>
        <v>0</v>
      </c>
      <c r="BH217" s="172">
        <f t="shared" si="37"/>
        <v>0</v>
      </c>
      <c r="BI217" s="172">
        <f t="shared" si="38"/>
        <v>0</v>
      </c>
      <c r="BJ217" s="14" t="s">
        <v>82</v>
      </c>
      <c r="BK217" s="172">
        <f t="shared" si="39"/>
        <v>0</v>
      </c>
      <c r="BL217" s="14" t="s">
        <v>536</v>
      </c>
      <c r="BM217" s="171" t="s">
        <v>1615</v>
      </c>
    </row>
    <row r="218" spans="1:65" s="2" customFormat="1" ht="21.75" customHeight="1">
      <c r="A218" s="29"/>
      <c r="B218" s="158"/>
      <c r="C218" s="159" t="s">
        <v>390</v>
      </c>
      <c r="D218" s="159" t="s">
        <v>166</v>
      </c>
      <c r="E218" s="160" t="s">
        <v>1616</v>
      </c>
      <c r="F218" s="161" t="s">
        <v>1617</v>
      </c>
      <c r="G218" s="162" t="s">
        <v>1322</v>
      </c>
      <c r="H218" s="184"/>
      <c r="I218" s="164"/>
      <c r="J218" s="165">
        <f t="shared" si="30"/>
        <v>0</v>
      </c>
      <c r="K218" s="166"/>
      <c r="L218" s="30"/>
      <c r="M218" s="167" t="s">
        <v>1</v>
      </c>
      <c r="N218" s="168" t="s">
        <v>39</v>
      </c>
      <c r="O218" s="55"/>
      <c r="P218" s="169">
        <f t="shared" si="31"/>
        <v>0</v>
      </c>
      <c r="Q218" s="169">
        <v>0</v>
      </c>
      <c r="R218" s="169">
        <f t="shared" si="32"/>
        <v>0</v>
      </c>
      <c r="S218" s="169">
        <v>0</v>
      </c>
      <c r="T218" s="170">
        <f t="shared" si="3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71" t="s">
        <v>536</v>
      </c>
      <c r="AT218" s="171" t="s">
        <v>166</v>
      </c>
      <c r="AU218" s="171" t="s">
        <v>84</v>
      </c>
      <c r="AY218" s="14" t="s">
        <v>163</v>
      </c>
      <c r="BE218" s="172">
        <f t="shared" si="34"/>
        <v>0</v>
      </c>
      <c r="BF218" s="172">
        <f t="shared" si="35"/>
        <v>0</v>
      </c>
      <c r="BG218" s="172">
        <f t="shared" si="36"/>
        <v>0</v>
      </c>
      <c r="BH218" s="172">
        <f t="shared" si="37"/>
        <v>0</v>
      </c>
      <c r="BI218" s="172">
        <f t="shared" si="38"/>
        <v>0</v>
      </c>
      <c r="BJ218" s="14" t="s">
        <v>82</v>
      </c>
      <c r="BK218" s="172">
        <f t="shared" si="39"/>
        <v>0</v>
      </c>
      <c r="BL218" s="14" t="s">
        <v>536</v>
      </c>
      <c r="BM218" s="171" t="s">
        <v>1618</v>
      </c>
    </row>
    <row r="219" spans="1:65" s="12" customFormat="1" ht="22.9" customHeight="1">
      <c r="B219" s="145"/>
      <c r="D219" s="146" t="s">
        <v>73</v>
      </c>
      <c r="E219" s="156" t="s">
        <v>774</v>
      </c>
      <c r="F219" s="156" t="s">
        <v>775</v>
      </c>
      <c r="I219" s="148"/>
      <c r="J219" s="157">
        <f>BK219</f>
        <v>0</v>
      </c>
      <c r="L219" s="145"/>
      <c r="M219" s="150"/>
      <c r="N219" s="151"/>
      <c r="O219" s="151"/>
      <c r="P219" s="152">
        <f>SUM(P220:P239)</f>
        <v>0</v>
      </c>
      <c r="Q219" s="151"/>
      <c r="R219" s="152">
        <f>SUM(R220:R239)</f>
        <v>0.60741000000000012</v>
      </c>
      <c r="S219" s="151"/>
      <c r="T219" s="153">
        <f>SUM(T220:T239)</f>
        <v>0</v>
      </c>
      <c r="AR219" s="146" t="s">
        <v>84</v>
      </c>
      <c r="AT219" s="154" t="s">
        <v>73</v>
      </c>
      <c r="AU219" s="154" t="s">
        <v>82</v>
      </c>
      <c r="AY219" s="146" t="s">
        <v>163</v>
      </c>
      <c r="BK219" s="155">
        <f>SUM(BK220:BK239)</f>
        <v>0</v>
      </c>
    </row>
    <row r="220" spans="1:65" s="2" customFormat="1" ht="21.75" customHeight="1">
      <c r="A220" s="29"/>
      <c r="B220" s="158"/>
      <c r="C220" s="159" t="s">
        <v>401</v>
      </c>
      <c r="D220" s="159" t="s">
        <v>166</v>
      </c>
      <c r="E220" s="160" t="s">
        <v>1619</v>
      </c>
      <c r="F220" s="161" t="s">
        <v>1620</v>
      </c>
      <c r="G220" s="162" t="s">
        <v>779</v>
      </c>
      <c r="H220" s="163">
        <v>8</v>
      </c>
      <c r="I220" s="164"/>
      <c r="J220" s="165">
        <f t="shared" ref="J220:J239" si="40">ROUND(I220*H220,2)</f>
        <v>0</v>
      </c>
      <c r="K220" s="166"/>
      <c r="L220" s="30"/>
      <c r="M220" s="167" t="s">
        <v>1</v>
      </c>
      <c r="N220" s="168" t="s">
        <v>39</v>
      </c>
      <c r="O220" s="55"/>
      <c r="P220" s="169">
        <f t="shared" ref="P220:P239" si="41">O220*H220</f>
        <v>0</v>
      </c>
      <c r="Q220" s="169">
        <v>1.6969999999999999E-2</v>
      </c>
      <c r="R220" s="169">
        <f t="shared" ref="R220:R239" si="42">Q220*H220</f>
        <v>0.13575999999999999</v>
      </c>
      <c r="S220" s="169">
        <v>0</v>
      </c>
      <c r="T220" s="170">
        <f t="shared" ref="T220:T239" si="43">S220*H220</f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71" t="s">
        <v>536</v>
      </c>
      <c r="AT220" s="171" t="s">
        <v>166</v>
      </c>
      <c r="AU220" s="171" t="s">
        <v>84</v>
      </c>
      <c r="AY220" s="14" t="s">
        <v>163</v>
      </c>
      <c r="BE220" s="172">
        <f t="shared" ref="BE220:BE239" si="44">IF(N220="základní",J220,0)</f>
        <v>0</v>
      </c>
      <c r="BF220" s="172">
        <f t="shared" ref="BF220:BF239" si="45">IF(N220="snížená",J220,0)</f>
        <v>0</v>
      </c>
      <c r="BG220" s="172">
        <f t="shared" ref="BG220:BG239" si="46">IF(N220="zákl. přenesená",J220,0)</f>
        <v>0</v>
      </c>
      <c r="BH220" s="172">
        <f t="shared" ref="BH220:BH239" si="47">IF(N220="sníž. přenesená",J220,0)</f>
        <v>0</v>
      </c>
      <c r="BI220" s="172">
        <f t="shared" ref="BI220:BI239" si="48">IF(N220="nulová",J220,0)</f>
        <v>0</v>
      </c>
      <c r="BJ220" s="14" t="s">
        <v>82</v>
      </c>
      <c r="BK220" s="172">
        <f t="shared" ref="BK220:BK239" si="49">ROUND(I220*H220,2)</f>
        <v>0</v>
      </c>
      <c r="BL220" s="14" t="s">
        <v>536</v>
      </c>
      <c r="BM220" s="171" t="s">
        <v>1621</v>
      </c>
    </row>
    <row r="221" spans="1:65" s="2" customFormat="1" ht="16.5" customHeight="1">
      <c r="A221" s="29"/>
      <c r="B221" s="158"/>
      <c r="C221" s="159" t="s">
        <v>405</v>
      </c>
      <c r="D221" s="159" t="s">
        <v>166</v>
      </c>
      <c r="E221" s="160" t="s">
        <v>1622</v>
      </c>
      <c r="F221" s="161" t="s">
        <v>1623</v>
      </c>
      <c r="G221" s="162" t="s">
        <v>246</v>
      </c>
      <c r="H221" s="163">
        <v>2</v>
      </c>
      <c r="I221" s="164"/>
      <c r="J221" s="165">
        <f t="shared" si="40"/>
        <v>0</v>
      </c>
      <c r="K221" s="166"/>
      <c r="L221" s="30"/>
      <c r="M221" s="167" t="s">
        <v>1</v>
      </c>
      <c r="N221" s="168" t="s">
        <v>39</v>
      </c>
      <c r="O221" s="55"/>
      <c r="P221" s="169">
        <f t="shared" si="41"/>
        <v>0</v>
      </c>
      <c r="Q221" s="169">
        <v>2.47E-3</v>
      </c>
      <c r="R221" s="169">
        <f t="shared" si="42"/>
        <v>4.9399999999999999E-3</v>
      </c>
      <c r="S221" s="169">
        <v>0</v>
      </c>
      <c r="T221" s="170">
        <f t="shared" si="4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71" t="s">
        <v>536</v>
      </c>
      <c r="AT221" s="171" t="s">
        <v>166</v>
      </c>
      <c r="AU221" s="171" t="s">
        <v>84</v>
      </c>
      <c r="AY221" s="14" t="s">
        <v>163</v>
      </c>
      <c r="BE221" s="172">
        <f t="shared" si="44"/>
        <v>0</v>
      </c>
      <c r="BF221" s="172">
        <f t="shared" si="45"/>
        <v>0</v>
      </c>
      <c r="BG221" s="172">
        <f t="shared" si="46"/>
        <v>0</v>
      </c>
      <c r="BH221" s="172">
        <f t="shared" si="47"/>
        <v>0</v>
      </c>
      <c r="BI221" s="172">
        <f t="shared" si="48"/>
        <v>0</v>
      </c>
      <c r="BJ221" s="14" t="s">
        <v>82</v>
      </c>
      <c r="BK221" s="172">
        <f t="shared" si="49"/>
        <v>0</v>
      </c>
      <c r="BL221" s="14" t="s">
        <v>536</v>
      </c>
      <c r="BM221" s="171" t="s">
        <v>1624</v>
      </c>
    </row>
    <row r="222" spans="1:65" s="2" customFormat="1" ht="21.75" customHeight="1">
      <c r="A222" s="29"/>
      <c r="B222" s="158"/>
      <c r="C222" s="173" t="s">
        <v>409</v>
      </c>
      <c r="D222" s="173" t="s">
        <v>207</v>
      </c>
      <c r="E222" s="174" t="s">
        <v>1625</v>
      </c>
      <c r="F222" s="175" t="s">
        <v>1626</v>
      </c>
      <c r="G222" s="176" t="s">
        <v>246</v>
      </c>
      <c r="H222" s="177">
        <v>1</v>
      </c>
      <c r="I222" s="178"/>
      <c r="J222" s="179">
        <f t="shared" si="40"/>
        <v>0</v>
      </c>
      <c r="K222" s="180"/>
      <c r="L222" s="181"/>
      <c r="M222" s="182" t="s">
        <v>1</v>
      </c>
      <c r="N222" s="183" t="s">
        <v>39</v>
      </c>
      <c r="O222" s="55"/>
      <c r="P222" s="169">
        <f t="shared" si="41"/>
        <v>0</v>
      </c>
      <c r="Q222" s="169">
        <v>1.6E-2</v>
      </c>
      <c r="R222" s="169">
        <f t="shared" si="42"/>
        <v>1.6E-2</v>
      </c>
      <c r="S222" s="169">
        <v>0</v>
      </c>
      <c r="T222" s="170">
        <f t="shared" si="4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71" t="s">
        <v>692</v>
      </c>
      <c r="AT222" s="171" t="s">
        <v>207</v>
      </c>
      <c r="AU222" s="171" t="s">
        <v>84</v>
      </c>
      <c r="AY222" s="14" t="s">
        <v>163</v>
      </c>
      <c r="BE222" s="172">
        <f t="shared" si="44"/>
        <v>0</v>
      </c>
      <c r="BF222" s="172">
        <f t="shared" si="45"/>
        <v>0</v>
      </c>
      <c r="BG222" s="172">
        <f t="shared" si="46"/>
        <v>0</v>
      </c>
      <c r="BH222" s="172">
        <f t="shared" si="47"/>
        <v>0</v>
      </c>
      <c r="BI222" s="172">
        <f t="shared" si="48"/>
        <v>0</v>
      </c>
      <c r="BJ222" s="14" t="s">
        <v>82</v>
      </c>
      <c r="BK222" s="172">
        <f t="shared" si="49"/>
        <v>0</v>
      </c>
      <c r="BL222" s="14" t="s">
        <v>536</v>
      </c>
      <c r="BM222" s="171" t="s">
        <v>1627</v>
      </c>
    </row>
    <row r="223" spans="1:65" s="2" customFormat="1" ht="16.5" customHeight="1">
      <c r="A223" s="29"/>
      <c r="B223" s="158"/>
      <c r="C223" s="173" t="s">
        <v>1209</v>
      </c>
      <c r="D223" s="173" t="s">
        <v>207</v>
      </c>
      <c r="E223" s="174" t="s">
        <v>1628</v>
      </c>
      <c r="F223" s="175" t="s">
        <v>1629</v>
      </c>
      <c r="G223" s="176" t="s">
        <v>246</v>
      </c>
      <c r="H223" s="177">
        <v>9</v>
      </c>
      <c r="I223" s="178"/>
      <c r="J223" s="179">
        <f t="shared" si="40"/>
        <v>0</v>
      </c>
      <c r="K223" s="180"/>
      <c r="L223" s="181"/>
      <c r="M223" s="182" t="s">
        <v>1</v>
      </c>
      <c r="N223" s="183" t="s">
        <v>39</v>
      </c>
      <c r="O223" s="55"/>
      <c r="P223" s="169">
        <f t="shared" si="41"/>
        <v>0</v>
      </c>
      <c r="Q223" s="169">
        <v>1.2800000000000001E-3</v>
      </c>
      <c r="R223" s="169">
        <f t="shared" si="42"/>
        <v>1.1520000000000001E-2</v>
      </c>
      <c r="S223" s="169">
        <v>0</v>
      </c>
      <c r="T223" s="170">
        <f t="shared" si="4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71" t="s">
        <v>692</v>
      </c>
      <c r="AT223" s="171" t="s">
        <v>207</v>
      </c>
      <c r="AU223" s="171" t="s">
        <v>84</v>
      </c>
      <c r="AY223" s="14" t="s">
        <v>163</v>
      </c>
      <c r="BE223" s="172">
        <f t="shared" si="44"/>
        <v>0</v>
      </c>
      <c r="BF223" s="172">
        <f t="shared" si="45"/>
        <v>0</v>
      </c>
      <c r="BG223" s="172">
        <f t="shared" si="46"/>
        <v>0</v>
      </c>
      <c r="BH223" s="172">
        <f t="shared" si="47"/>
        <v>0</v>
      </c>
      <c r="BI223" s="172">
        <f t="shared" si="48"/>
        <v>0</v>
      </c>
      <c r="BJ223" s="14" t="s">
        <v>82</v>
      </c>
      <c r="BK223" s="172">
        <f t="shared" si="49"/>
        <v>0</v>
      </c>
      <c r="BL223" s="14" t="s">
        <v>536</v>
      </c>
      <c r="BM223" s="171" t="s">
        <v>1630</v>
      </c>
    </row>
    <row r="224" spans="1:65" s="2" customFormat="1" ht="21.75" customHeight="1">
      <c r="A224" s="29"/>
      <c r="B224" s="158"/>
      <c r="C224" s="159" t="s">
        <v>231</v>
      </c>
      <c r="D224" s="159" t="s">
        <v>166</v>
      </c>
      <c r="E224" s="160" t="s">
        <v>1631</v>
      </c>
      <c r="F224" s="161" t="s">
        <v>1632</v>
      </c>
      <c r="G224" s="162" t="s">
        <v>779</v>
      </c>
      <c r="H224" s="163">
        <v>3</v>
      </c>
      <c r="I224" s="164"/>
      <c r="J224" s="165">
        <f t="shared" si="40"/>
        <v>0</v>
      </c>
      <c r="K224" s="166"/>
      <c r="L224" s="30"/>
      <c r="M224" s="167" t="s">
        <v>1</v>
      </c>
      <c r="N224" s="168" t="s">
        <v>39</v>
      </c>
      <c r="O224" s="55"/>
      <c r="P224" s="169">
        <f t="shared" si="41"/>
        <v>0</v>
      </c>
      <c r="Q224" s="169">
        <v>1.8079999999999999E-2</v>
      </c>
      <c r="R224" s="169">
        <f t="shared" si="42"/>
        <v>5.4239999999999997E-2</v>
      </c>
      <c r="S224" s="169">
        <v>0</v>
      </c>
      <c r="T224" s="170">
        <f t="shared" si="4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71" t="s">
        <v>536</v>
      </c>
      <c r="AT224" s="171" t="s">
        <v>166</v>
      </c>
      <c r="AU224" s="171" t="s">
        <v>84</v>
      </c>
      <c r="AY224" s="14" t="s">
        <v>163</v>
      </c>
      <c r="BE224" s="172">
        <f t="shared" si="44"/>
        <v>0</v>
      </c>
      <c r="BF224" s="172">
        <f t="shared" si="45"/>
        <v>0</v>
      </c>
      <c r="BG224" s="172">
        <f t="shared" si="46"/>
        <v>0</v>
      </c>
      <c r="BH224" s="172">
        <f t="shared" si="47"/>
        <v>0</v>
      </c>
      <c r="BI224" s="172">
        <f t="shared" si="48"/>
        <v>0</v>
      </c>
      <c r="BJ224" s="14" t="s">
        <v>82</v>
      </c>
      <c r="BK224" s="172">
        <f t="shared" si="49"/>
        <v>0</v>
      </c>
      <c r="BL224" s="14" t="s">
        <v>536</v>
      </c>
      <c r="BM224" s="171" t="s">
        <v>1633</v>
      </c>
    </row>
    <row r="225" spans="1:65" s="2" customFormat="1" ht="21.75" customHeight="1">
      <c r="A225" s="29"/>
      <c r="B225" s="158"/>
      <c r="C225" s="159" t="s">
        <v>794</v>
      </c>
      <c r="D225" s="159" t="s">
        <v>166</v>
      </c>
      <c r="E225" s="160" t="s">
        <v>1634</v>
      </c>
      <c r="F225" s="161" t="s">
        <v>1635</v>
      </c>
      <c r="G225" s="162" t="s">
        <v>779</v>
      </c>
      <c r="H225" s="163">
        <v>9</v>
      </c>
      <c r="I225" s="164"/>
      <c r="J225" s="165">
        <f t="shared" si="40"/>
        <v>0</v>
      </c>
      <c r="K225" s="166"/>
      <c r="L225" s="30"/>
      <c r="M225" s="167" t="s">
        <v>1</v>
      </c>
      <c r="N225" s="168" t="s">
        <v>39</v>
      </c>
      <c r="O225" s="55"/>
      <c r="P225" s="169">
        <f t="shared" si="41"/>
        <v>0</v>
      </c>
      <c r="Q225" s="169">
        <v>1.6469999999999999E-2</v>
      </c>
      <c r="R225" s="169">
        <f t="shared" si="42"/>
        <v>0.14822999999999997</v>
      </c>
      <c r="S225" s="169">
        <v>0</v>
      </c>
      <c r="T225" s="170">
        <f t="shared" si="4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71" t="s">
        <v>536</v>
      </c>
      <c r="AT225" s="171" t="s">
        <v>166</v>
      </c>
      <c r="AU225" s="171" t="s">
        <v>84</v>
      </c>
      <c r="AY225" s="14" t="s">
        <v>163</v>
      </c>
      <c r="BE225" s="172">
        <f t="shared" si="44"/>
        <v>0</v>
      </c>
      <c r="BF225" s="172">
        <f t="shared" si="45"/>
        <v>0</v>
      </c>
      <c r="BG225" s="172">
        <f t="shared" si="46"/>
        <v>0</v>
      </c>
      <c r="BH225" s="172">
        <f t="shared" si="47"/>
        <v>0</v>
      </c>
      <c r="BI225" s="172">
        <f t="shared" si="48"/>
        <v>0</v>
      </c>
      <c r="BJ225" s="14" t="s">
        <v>82</v>
      </c>
      <c r="BK225" s="172">
        <f t="shared" si="49"/>
        <v>0</v>
      </c>
      <c r="BL225" s="14" t="s">
        <v>536</v>
      </c>
      <c r="BM225" s="171" t="s">
        <v>1636</v>
      </c>
    </row>
    <row r="226" spans="1:65" s="2" customFormat="1" ht="16.5" customHeight="1">
      <c r="A226" s="29"/>
      <c r="B226" s="158"/>
      <c r="C226" s="173" t="s">
        <v>1257</v>
      </c>
      <c r="D226" s="173" t="s">
        <v>207</v>
      </c>
      <c r="E226" s="174" t="s">
        <v>1637</v>
      </c>
      <c r="F226" s="175" t="s">
        <v>1638</v>
      </c>
      <c r="G226" s="176" t="s">
        <v>246</v>
      </c>
      <c r="H226" s="177">
        <v>9</v>
      </c>
      <c r="I226" s="178"/>
      <c r="J226" s="179">
        <f t="shared" si="40"/>
        <v>0</v>
      </c>
      <c r="K226" s="180"/>
      <c r="L226" s="181"/>
      <c r="M226" s="182" t="s">
        <v>1</v>
      </c>
      <c r="N226" s="183" t="s">
        <v>39</v>
      </c>
      <c r="O226" s="55"/>
      <c r="P226" s="169">
        <f t="shared" si="41"/>
        <v>0</v>
      </c>
      <c r="Q226" s="169">
        <v>6.0000000000000001E-3</v>
      </c>
      <c r="R226" s="169">
        <f t="shared" si="42"/>
        <v>5.3999999999999999E-2</v>
      </c>
      <c r="S226" s="169">
        <v>0</v>
      </c>
      <c r="T226" s="170">
        <f t="shared" si="4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71" t="s">
        <v>692</v>
      </c>
      <c r="AT226" s="171" t="s">
        <v>207</v>
      </c>
      <c r="AU226" s="171" t="s">
        <v>84</v>
      </c>
      <c r="AY226" s="14" t="s">
        <v>163</v>
      </c>
      <c r="BE226" s="172">
        <f t="shared" si="44"/>
        <v>0</v>
      </c>
      <c r="BF226" s="172">
        <f t="shared" si="45"/>
        <v>0</v>
      </c>
      <c r="BG226" s="172">
        <f t="shared" si="46"/>
        <v>0</v>
      </c>
      <c r="BH226" s="172">
        <f t="shared" si="47"/>
        <v>0</v>
      </c>
      <c r="BI226" s="172">
        <f t="shared" si="48"/>
        <v>0</v>
      </c>
      <c r="BJ226" s="14" t="s">
        <v>82</v>
      </c>
      <c r="BK226" s="172">
        <f t="shared" si="49"/>
        <v>0</v>
      </c>
      <c r="BL226" s="14" t="s">
        <v>536</v>
      </c>
      <c r="BM226" s="171" t="s">
        <v>1639</v>
      </c>
    </row>
    <row r="227" spans="1:65" s="2" customFormat="1" ht="21.75" customHeight="1">
      <c r="A227" s="29"/>
      <c r="B227" s="158"/>
      <c r="C227" s="159" t="s">
        <v>1261</v>
      </c>
      <c r="D227" s="159" t="s">
        <v>166</v>
      </c>
      <c r="E227" s="160" t="s">
        <v>1640</v>
      </c>
      <c r="F227" s="161" t="s">
        <v>1641</v>
      </c>
      <c r="G227" s="162" t="s">
        <v>779</v>
      </c>
      <c r="H227" s="163">
        <v>1</v>
      </c>
      <c r="I227" s="164"/>
      <c r="J227" s="165">
        <f t="shared" si="40"/>
        <v>0</v>
      </c>
      <c r="K227" s="166"/>
      <c r="L227" s="30"/>
      <c r="M227" s="167" t="s">
        <v>1</v>
      </c>
      <c r="N227" s="168" t="s">
        <v>39</v>
      </c>
      <c r="O227" s="55"/>
      <c r="P227" s="169">
        <f t="shared" si="41"/>
        <v>0</v>
      </c>
      <c r="Q227" s="169">
        <v>1.9210000000000001E-2</v>
      </c>
      <c r="R227" s="169">
        <f t="shared" si="42"/>
        <v>1.9210000000000001E-2</v>
      </c>
      <c r="S227" s="169">
        <v>0</v>
      </c>
      <c r="T227" s="170">
        <f t="shared" si="4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71" t="s">
        <v>536</v>
      </c>
      <c r="AT227" s="171" t="s">
        <v>166</v>
      </c>
      <c r="AU227" s="171" t="s">
        <v>84</v>
      </c>
      <c r="AY227" s="14" t="s">
        <v>163</v>
      </c>
      <c r="BE227" s="172">
        <f t="shared" si="44"/>
        <v>0</v>
      </c>
      <c r="BF227" s="172">
        <f t="shared" si="45"/>
        <v>0</v>
      </c>
      <c r="BG227" s="172">
        <f t="shared" si="46"/>
        <v>0</v>
      </c>
      <c r="BH227" s="172">
        <f t="shared" si="47"/>
        <v>0</v>
      </c>
      <c r="BI227" s="172">
        <f t="shared" si="48"/>
        <v>0</v>
      </c>
      <c r="BJ227" s="14" t="s">
        <v>82</v>
      </c>
      <c r="BK227" s="172">
        <f t="shared" si="49"/>
        <v>0</v>
      </c>
      <c r="BL227" s="14" t="s">
        <v>536</v>
      </c>
      <c r="BM227" s="171" t="s">
        <v>1642</v>
      </c>
    </row>
    <row r="228" spans="1:65" s="2" customFormat="1" ht="16.5" customHeight="1">
      <c r="A228" s="29"/>
      <c r="B228" s="158"/>
      <c r="C228" s="159" t="s">
        <v>1265</v>
      </c>
      <c r="D228" s="159" t="s">
        <v>166</v>
      </c>
      <c r="E228" s="160" t="s">
        <v>1643</v>
      </c>
      <c r="F228" s="161" t="s">
        <v>1644</v>
      </c>
      <c r="G228" s="162" t="s">
        <v>779</v>
      </c>
      <c r="H228" s="163">
        <v>4</v>
      </c>
      <c r="I228" s="164"/>
      <c r="J228" s="165">
        <f t="shared" si="40"/>
        <v>0</v>
      </c>
      <c r="K228" s="166"/>
      <c r="L228" s="30"/>
      <c r="M228" s="167" t="s">
        <v>1</v>
      </c>
      <c r="N228" s="168" t="s">
        <v>39</v>
      </c>
      <c r="O228" s="55"/>
      <c r="P228" s="169">
        <f t="shared" si="41"/>
        <v>0</v>
      </c>
      <c r="Q228" s="169">
        <v>1.452E-2</v>
      </c>
      <c r="R228" s="169">
        <f t="shared" si="42"/>
        <v>5.808E-2</v>
      </c>
      <c r="S228" s="169">
        <v>0</v>
      </c>
      <c r="T228" s="170">
        <f t="shared" si="4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71" t="s">
        <v>536</v>
      </c>
      <c r="AT228" s="171" t="s">
        <v>166</v>
      </c>
      <c r="AU228" s="171" t="s">
        <v>84</v>
      </c>
      <c r="AY228" s="14" t="s">
        <v>163</v>
      </c>
      <c r="BE228" s="172">
        <f t="shared" si="44"/>
        <v>0</v>
      </c>
      <c r="BF228" s="172">
        <f t="shared" si="45"/>
        <v>0</v>
      </c>
      <c r="BG228" s="172">
        <f t="shared" si="46"/>
        <v>0</v>
      </c>
      <c r="BH228" s="172">
        <f t="shared" si="47"/>
        <v>0</v>
      </c>
      <c r="BI228" s="172">
        <f t="shared" si="48"/>
        <v>0</v>
      </c>
      <c r="BJ228" s="14" t="s">
        <v>82</v>
      </c>
      <c r="BK228" s="172">
        <f t="shared" si="49"/>
        <v>0</v>
      </c>
      <c r="BL228" s="14" t="s">
        <v>536</v>
      </c>
      <c r="BM228" s="171" t="s">
        <v>1645</v>
      </c>
    </row>
    <row r="229" spans="1:65" s="2" customFormat="1" ht="16.5" customHeight="1">
      <c r="A229" s="29"/>
      <c r="B229" s="158"/>
      <c r="C229" s="159" t="s">
        <v>1646</v>
      </c>
      <c r="D229" s="159" t="s">
        <v>166</v>
      </c>
      <c r="E229" s="160" t="s">
        <v>1647</v>
      </c>
      <c r="F229" s="161" t="s">
        <v>1648</v>
      </c>
      <c r="G229" s="162" t="s">
        <v>779</v>
      </c>
      <c r="H229" s="163">
        <v>4</v>
      </c>
      <c r="I229" s="164"/>
      <c r="J229" s="165">
        <f t="shared" si="40"/>
        <v>0</v>
      </c>
      <c r="K229" s="166"/>
      <c r="L229" s="30"/>
      <c r="M229" s="167" t="s">
        <v>1</v>
      </c>
      <c r="N229" s="168" t="s">
        <v>39</v>
      </c>
      <c r="O229" s="55"/>
      <c r="P229" s="169">
        <f t="shared" si="41"/>
        <v>0</v>
      </c>
      <c r="Q229" s="169">
        <v>1.7000000000000001E-4</v>
      </c>
      <c r="R229" s="169">
        <f t="shared" si="42"/>
        <v>6.8000000000000005E-4</v>
      </c>
      <c r="S229" s="169">
        <v>0</v>
      </c>
      <c r="T229" s="170">
        <f t="shared" si="43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71" t="s">
        <v>536</v>
      </c>
      <c r="AT229" s="171" t="s">
        <v>166</v>
      </c>
      <c r="AU229" s="171" t="s">
        <v>84</v>
      </c>
      <c r="AY229" s="14" t="s">
        <v>163</v>
      </c>
      <c r="BE229" s="172">
        <f t="shared" si="44"/>
        <v>0</v>
      </c>
      <c r="BF229" s="172">
        <f t="shared" si="45"/>
        <v>0</v>
      </c>
      <c r="BG229" s="172">
        <f t="shared" si="46"/>
        <v>0</v>
      </c>
      <c r="BH229" s="172">
        <f t="shared" si="47"/>
        <v>0</v>
      </c>
      <c r="BI229" s="172">
        <f t="shared" si="48"/>
        <v>0</v>
      </c>
      <c r="BJ229" s="14" t="s">
        <v>82</v>
      </c>
      <c r="BK229" s="172">
        <f t="shared" si="49"/>
        <v>0</v>
      </c>
      <c r="BL229" s="14" t="s">
        <v>536</v>
      </c>
      <c r="BM229" s="171" t="s">
        <v>1649</v>
      </c>
    </row>
    <row r="230" spans="1:65" s="2" customFormat="1" ht="21.75" customHeight="1">
      <c r="A230" s="29"/>
      <c r="B230" s="158"/>
      <c r="C230" s="173" t="s">
        <v>445</v>
      </c>
      <c r="D230" s="173" t="s">
        <v>207</v>
      </c>
      <c r="E230" s="174" t="s">
        <v>1650</v>
      </c>
      <c r="F230" s="175" t="s">
        <v>1651</v>
      </c>
      <c r="G230" s="176" t="s">
        <v>246</v>
      </c>
      <c r="H230" s="177">
        <v>4</v>
      </c>
      <c r="I230" s="178"/>
      <c r="J230" s="179">
        <f t="shared" si="40"/>
        <v>0</v>
      </c>
      <c r="K230" s="180"/>
      <c r="L230" s="181"/>
      <c r="M230" s="182" t="s">
        <v>1</v>
      </c>
      <c r="N230" s="183" t="s">
        <v>39</v>
      </c>
      <c r="O230" s="55"/>
      <c r="P230" s="169">
        <f t="shared" si="41"/>
        <v>0</v>
      </c>
      <c r="Q230" s="169">
        <v>0.01</v>
      </c>
      <c r="R230" s="169">
        <f t="shared" si="42"/>
        <v>0.04</v>
      </c>
      <c r="S230" s="169">
        <v>0</v>
      </c>
      <c r="T230" s="170">
        <f t="shared" si="4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71" t="s">
        <v>692</v>
      </c>
      <c r="AT230" s="171" t="s">
        <v>207</v>
      </c>
      <c r="AU230" s="171" t="s">
        <v>84</v>
      </c>
      <c r="AY230" s="14" t="s">
        <v>163</v>
      </c>
      <c r="BE230" s="172">
        <f t="shared" si="44"/>
        <v>0</v>
      </c>
      <c r="BF230" s="172">
        <f t="shared" si="45"/>
        <v>0</v>
      </c>
      <c r="BG230" s="172">
        <f t="shared" si="46"/>
        <v>0</v>
      </c>
      <c r="BH230" s="172">
        <f t="shared" si="47"/>
        <v>0</v>
      </c>
      <c r="BI230" s="172">
        <f t="shared" si="48"/>
        <v>0</v>
      </c>
      <c r="BJ230" s="14" t="s">
        <v>82</v>
      </c>
      <c r="BK230" s="172">
        <f t="shared" si="49"/>
        <v>0</v>
      </c>
      <c r="BL230" s="14" t="s">
        <v>536</v>
      </c>
      <c r="BM230" s="171" t="s">
        <v>1652</v>
      </c>
    </row>
    <row r="231" spans="1:65" s="2" customFormat="1" ht="16.5" customHeight="1">
      <c r="A231" s="29"/>
      <c r="B231" s="158"/>
      <c r="C231" s="159" t="s">
        <v>280</v>
      </c>
      <c r="D231" s="159" t="s">
        <v>166</v>
      </c>
      <c r="E231" s="160" t="s">
        <v>1653</v>
      </c>
      <c r="F231" s="161" t="s">
        <v>1654</v>
      </c>
      <c r="G231" s="162" t="s">
        <v>779</v>
      </c>
      <c r="H231" s="163">
        <v>2</v>
      </c>
      <c r="I231" s="164"/>
      <c r="J231" s="165">
        <f t="shared" si="40"/>
        <v>0</v>
      </c>
      <c r="K231" s="166"/>
      <c r="L231" s="30"/>
      <c r="M231" s="167" t="s">
        <v>1</v>
      </c>
      <c r="N231" s="168" t="s">
        <v>39</v>
      </c>
      <c r="O231" s="55"/>
      <c r="P231" s="169">
        <f t="shared" si="41"/>
        <v>0</v>
      </c>
      <c r="Q231" s="169">
        <v>6.4000000000000005E-4</v>
      </c>
      <c r="R231" s="169">
        <f t="shared" si="42"/>
        <v>1.2800000000000001E-3</v>
      </c>
      <c r="S231" s="169">
        <v>0</v>
      </c>
      <c r="T231" s="170">
        <f t="shared" si="4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71" t="s">
        <v>536</v>
      </c>
      <c r="AT231" s="171" t="s">
        <v>166</v>
      </c>
      <c r="AU231" s="171" t="s">
        <v>84</v>
      </c>
      <c r="AY231" s="14" t="s">
        <v>163</v>
      </c>
      <c r="BE231" s="172">
        <f t="shared" si="44"/>
        <v>0</v>
      </c>
      <c r="BF231" s="172">
        <f t="shared" si="45"/>
        <v>0</v>
      </c>
      <c r="BG231" s="172">
        <f t="shared" si="46"/>
        <v>0</v>
      </c>
      <c r="BH231" s="172">
        <f t="shared" si="47"/>
        <v>0</v>
      </c>
      <c r="BI231" s="172">
        <f t="shared" si="48"/>
        <v>0</v>
      </c>
      <c r="BJ231" s="14" t="s">
        <v>82</v>
      </c>
      <c r="BK231" s="172">
        <f t="shared" si="49"/>
        <v>0</v>
      </c>
      <c r="BL231" s="14" t="s">
        <v>536</v>
      </c>
      <c r="BM231" s="171" t="s">
        <v>1655</v>
      </c>
    </row>
    <row r="232" spans="1:65" s="2" customFormat="1" ht="16.5" customHeight="1">
      <c r="A232" s="29"/>
      <c r="B232" s="158"/>
      <c r="C232" s="173" t="s">
        <v>276</v>
      </c>
      <c r="D232" s="173" t="s">
        <v>207</v>
      </c>
      <c r="E232" s="174" t="s">
        <v>1656</v>
      </c>
      <c r="F232" s="175" t="s">
        <v>1657</v>
      </c>
      <c r="G232" s="176" t="s">
        <v>246</v>
      </c>
      <c r="H232" s="177">
        <v>2</v>
      </c>
      <c r="I232" s="178"/>
      <c r="J232" s="179">
        <f t="shared" si="40"/>
        <v>0</v>
      </c>
      <c r="K232" s="180"/>
      <c r="L232" s="181"/>
      <c r="M232" s="182" t="s">
        <v>1</v>
      </c>
      <c r="N232" s="183" t="s">
        <v>39</v>
      </c>
      <c r="O232" s="55"/>
      <c r="P232" s="169">
        <f t="shared" si="41"/>
        <v>0</v>
      </c>
      <c r="Q232" s="169">
        <v>1.4E-2</v>
      </c>
      <c r="R232" s="169">
        <f t="shared" si="42"/>
        <v>2.8000000000000001E-2</v>
      </c>
      <c r="S232" s="169">
        <v>0</v>
      </c>
      <c r="T232" s="170">
        <f t="shared" si="4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71" t="s">
        <v>692</v>
      </c>
      <c r="AT232" s="171" t="s">
        <v>207</v>
      </c>
      <c r="AU232" s="171" t="s">
        <v>84</v>
      </c>
      <c r="AY232" s="14" t="s">
        <v>163</v>
      </c>
      <c r="BE232" s="172">
        <f t="shared" si="44"/>
        <v>0</v>
      </c>
      <c r="BF232" s="172">
        <f t="shared" si="45"/>
        <v>0</v>
      </c>
      <c r="BG232" s="172">
        <f t="shared" si="46"/>
        <v>0</v>
      </c>
      <c r="BH232" s="172">
        <f t="shared" si="47"/>
        <v>0</v>
      </c>
      <c r="BI232" s="172">
        <f t="shared" si="48"/>
        <v>0</v>
      </c>
      <c r="BJ232" s="14" t="s">
        <v>82</v>
      </c>
      <c r="BK232" s="172">
        <f t="shared" si="49"/>
        <v>0</v>
      </c>
      <c r="BL232" s="14" t="s">
        <v>536</v>
      </c>
      <c r="BM232" s="171" t="s">
        <v>1658</v>
      </c>
    </row>
    <row r="233" spans="1:65" s="2" customFormat="1" ht="16.5" customHeight="1">
      <c r="A233" s="29"/>
      <c r="B233" s="158"/>
      <c r="C233" s="159" t="s">
        <v>284</v>
      </c>
      <c r="D233" s="159" t="s">
        <v>166</v>
      </c>
      <c r="E233" s="160" t="s">
        <v>1659</v>
      </c>
      <c r="F233" s="161" t="s">
        <v>1660</v>
      </c>
      <c r="G233" s="162" t="s">
        <v>246</v>
      </c>
      <c r="H233" s="163">
        <v>1</v>
      </c>
      <c r="I233" s="164"/>
      <c r="J233" s="165">
        <f t="shared" si="40"/>
        <v>0</v>
      </c>
      <c r="K233" s="166"/>
      <c r="L233" s="30"/>
      <c r="M233" s="167" t="s">
        <v>1</v>
      </c>
      <c r="N233" s="168" t="s">
        <v>39</v>
      </c>
      <c r="O233" s="55"/>
      <c r="P233" s="169">
        <f t="shared" si="41"/>
        <v>0</v>
      </c>
      <c r="Q233" s="169">
        <v>1.09E-3</v>
      </c>
      <c r="R233" s="169">
        <f t="shared" si="42"/>
        <v>1.09E-3</v>
      </c>
      <c r="S233" s="169">
        <v>0</v>
      </c>
      <c r="T233" s="170">
        <f t="shared" si="4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71" t="s">
        <v>536</v>
      </c>
      <c r="AT233" s="171" t="s">
        <v>166</v>
      </c>
      <c r="AU233" s="171" t="s">
        <v>84</v>
      </c>
      <c r="AY233" s="14" t="s">
        <v>163</v>
      </c>
      <c r="BE233" s="172">
        <f t="shared" si="44"/>
        <v>0</v>
      </c>
      <c r="BF233" s="172">
        <f t="shared" si="45"/>
        <v>0</v>
      </c>
      <c r="BG233" s="172">
        <f t="shared" si="46"/>
        <v>0</v>
      </c>
      <c r="BH233" s="172">
        <f t="shared" si="47"/>
        <v>0</v>
      </c>
      <c r="BI233" s="172">
        <f t="shared" si="48"/>
        <v>0</v>
      </c>
      <c r="BJ233" s="14" t="s">
        <v>82</v>
      </c>
      <c r="BK233" s="172">
        <f t="shared" si="49"/>
        <v>0</v>
      </c>
      <c r="BL233" s="14" t="s">
        <v>536</v>
      </c>
      <c r="BM233" s="171" t="s">
        <v>1661</v>
      </c>
    </row>
    <row r="234" spans="1:65" s="2" customFormat="1" ht="21.75" customHeight="1">
      <c r="A234" s="29"/>
      <c r="B234" s="158"/>
      <c r="C234" s="159" t="s">
        <v>243</v>
      </c>
      <c r="D234" s="159" t="s">
        <v>166</v>
      </c>
      <c r="E234" s="160" t="s">
        <v>1662</v>
      </c>
      <c r="F234" s="161" t="s">
        <v>1663</v>
      </c>
      <c r="G234" s="162" t="s">
        <v>779</v>
      </c>
      <c r="H234" s="163">
        <v>2</v>
      </c>
      <c r="I234" s="164"/>
      <c r="J234" s="165">
        <f t="shared" si="40"/>
        <v>0</v>
      </c>
      <c r="K234" s="166"/>
      <c r="L234" s="30"/>
      <c r="M234" s="167" t="s">
        <v>1</v>
      </c>
      <c r="N234" s="168" t="s">
        <v>39</v>
      </c>
      <c r="O234" s="55"/>
      <c r="P234" s="169">
        <f t="shared" si="41"/>
        <v>0</v>
      </c>
      <c r="Q234" s="169">
        <v>1.72E-3</v>
      </c>
      <c r="R234" s="169">
        <f t="shared" si="42"/>
        <v>3.4399999999999999E-3</v>
      </c>
      <c r="S234" s="169">
        <v>0</v>
      </c>
      <c r="T234" s="170">
        <f t="shared" si="43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71" t="s">
        <v>536</v>
      </c>
      <c r="AT234" s="171" t="s">
        <v>166</v>
      </c>
      <c r="AU234" s="171" t="s">
        <v>84</v>
      </c>
      <c r="AY234" s="14" t="s">
        <v>163</v>
      </c>
      <c r="BE234" s="172">
        <f t="shared" si="44"/>
        <v>0</v>
      </c>
      <c r="BF234" s="172">
        <f t="shared" si="45"/>
        <v>0</v>
      </c>
      <c r="BG234" s="172">
        <f t="shared" si="46"/>
        <v>0</v>
      </c>
      <c r="BH234" s="172">
        <f t="shared" si="47"/>
        <v>0</v>
      </c>
      <c r="BI234" s="172">
        <f t="shared" si="48"/>
        <v>0</v>
      </c>
      <c r="BJ234" s="14" t="s">
        <v>82</v>
      </c>
      <c r="BK234" s="172">
        <f t="shared" si="49"/>
        <v>0</v>
      </c>
      <c r="BL234" s="14" t="s">
        <v>536</v>
      </c>
      <c r="BM234" s="171" t="s">
        <v>1664</v>
      </c>
    </row>
    <row r="235" spans="1:65" s="2" customFormat="1" ht="16.5" customHeight="1">
      <c r="A235" s="29"/>
      <c r="B235" s="158"/>
      <c r="C235" s="159" t="s">
        <v>1665</v>
      </c>
      <c r="D235" s="159" t="s">
        <v>166</v>
      </c>
      <c r="E235" s="160" t="s">
        <v>1666</v>
      </c>
      <c r="F235" s="161" t="s">
        <v>1667</v>
      </c>
      <c r="G235" s="162" t="s">
        <v>779</v>
      </c>
      <c r="H235" s="163">
        <v>10</v>
      </c>
      <c r="I235" s="164"/>
      <c r="J235" s="165">
        <f t="shared" si="40"/>
        <v>0</v>
      </c>
      <c r="K235" s="166"/>
      <c r="L235" s="30"/>
      <c r="M235" s="167" t="s">
        <v>1</v>
      </c>
      <c r="N235" s="168" t="s">
        <v>39</v>
      </c>
      <c r="O235" s="55"/>
      <c r="P235" s="169">
        <f t="shared" si="41"/>
        <v>0</v>
      </c>
      <c r="Q235" s="169">
        <v>1.8E-3</v>
      </c>
      <c r="R235" s="169">
        <f t="shared" si="42"/>
        <v>1.7999999999999999E-2</v>
      </c>
      <c r="S235" s="169">
        <v>0</v>
      </c>
      <c r="T235" s="170">
        <f t="shared" si="4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71" t="s">
        <v>536</v>
      </c>
      <c r="AT235" s="171" t="s">
        <v>166</v>
      </c>
      <c r="AU235" s="171" t="s">
        <v>84</v>
      </c>
      <c r="AY235" s="14" t="s">
        <v>163</v>
      </c>
      <c r="BE235" s="172">
        <f t="shared" si="44"/>
        <v>0</v>
      </c>
      <c r="BF235" s="172">
        <f t="shared" si="45"/>
        <v>0</v>
      </c>
      <c r="BG235" s="172">
        <f t="shared" si="46"/>
        <v>0</v>
      </c>
      <c r="BH235" s="172">
        <f t="shared" si="47"/>
        <v>0</v>
      </c>
      <c r="BI235" s="172">
        <f t="shared" si="48"/>
        <v>0</v>
      </c>
      <c r="BJ235" s="14" t="s">
        <v>82</v>
      </c>
      <c r="BK235" s="172">
        <f t="shared" si="49"/>
        <v>0</v>
      </c>
      <c r="BL235" s="14" t="s">
        <v>536</v>
      </c>
      <c r="BM235" s="171" t="s">
        <v>1668</v>
      </c>
    </row>
    <row r="236" spans="1:65" s="2" customFormat="1" ht="16.5" customHeight="1">
      <c r="A236" s="29"/>
      <c r="B236" s="158"/>
      <c r="C236" s="159" t="s">
        <v>239</v>
      </c>
      <c r="D236" s="159" t="s">
        <v>166</v>
      </c>
      <c r="E236" s="160" t="s">
        <v>1669</v>
      </c>
      <c r="F236" s="161" t="s">
        <v>1670</v>
      </c>
      <c r="G236" s="162" t="s">
        <v>779</v>
      </c>
      <c r="H236" s="163">
        <v>4</v>
      </c>
      <c r="I236" s="164"/>
      <c r="J236" s="165">
        <f t="shared" si="40"/>
        <v>0</v>
      </c>
      <c r="K236" s="166"/>
      <c r="L236" s="30"/>
      <c r="M236" s="167" t="s">
        <v>1</v>
      </c>
      <c r="N236" s="168" t="s">
        <v>39</v>
      </c>
      <c r="O236" s="55"/>
      <c r="P236" s="169">
        <f t="shared" si="41"/>
        <v>0</v>
      </c>
      <c r="Q236" s="169">
        <v>1.8400000000000001E-3</v>
      </c>
      <c r="R236" s="169">
        <f t="shared" si="42"/>
        <v>7.3600000000000002E-3</v>
      </c>
      <c r="S236" s="169">
        <v>0</v>
      </c>
      <c r="T236" s="170">
        <f t="shared" si="43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71" t="s">
        <v>536</v>
      </c>
      <c r="AT236" s="171" t="s">
        <v>166</v>
      </c>
      <c r="AU236" s="171" t="s">
        <v>84</v>
      </c>
      <c r="AY236" s="14" t="s">
        <v>163</v>
      </c>
      <c r="BE236" s="172">
        <f t="shared" si="44"/>
        <v>0</v>
      </c>
      <c r="BF236" s="172">
        <f t="shared" si="45"/>
        <v>0</v>
      </c>
      <c r="BG236" s="172">
        <f t="shared" si="46"/>
        <v>0</v>
      </c>
      <c r="BH236" s="172">
        <f t="shared" si="47"/>
        <v>0</v>
      </c>
      <c r="BI236" s="172">
        <f t="shared" si="48"/>
        <v>0</v>
      </c>
      <c r="BJ236" s="14" t="s">
        <v>82</v>
      </c>
      <c r="BK236" s="172">
        <f t="shared" si="49"/>
        <v>0</v>
      </c>
      <c r="BL236" s="14" t="s">
        <v>536</v>
      </c>
      <c r="BM236" s="171" t="s">
        <v>1671</v>
      </c>
    </row>
    <row r="237" spans="1:65" s="2" customFormat="1" ht="16.5" customHeight="1">
      <c r="A237" s="29"/>
      <c r="B237" s="158"/>
      <c r="C237" s="159" t="s">
        <v>256</v>
      </c>
      <c r="D237" s="159" t="s">
        <v>166</v>
      </c>
      <c r="E237" s="160" t="s">
        <v>1672</v>
      </c>
      <c r="F237" s="161" t="s">
        <v>1673</v>
      </c>
      <c r="G237" s="162" t="s">
        <v>246</v>
      </c>
      <c r="H237" s="163">
        <v>18</v>
      </c>
      <c r="I237" s="164"/>
      <c r="J237" s="165">
        <f t="shared" si="40"/>
        <v>0</v>
      </c>
      <c r="K237" s="166"/>
      <c r="L237" s="30"/>
      <c r="M237" s="167" t="s">
        <v>1</v>
      </c>
      <c r="N237" s="168" t="s">
        <v>39</v>
      </c>
      <c r="O237" s="55"/>
      <c r="P237" s="169">
        <f t="shared" si="41"/>
        <v>0</v>
      </c>
      <c r="Q237" s="169">
        <v>3.1E-4</v>
      </c>
      <c r="R237" s="169">
        <f t="shared" si="42"/>
        <v>5.5799999999999999E-3</v>
      </c>
      <c r="S237" s="169">
        <v>0</v>
      </c>
      <c r="T237" s="170">
        <f t="shared" si="43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71" t="s">
        <v>536</v>
      </c>
      <c r="AT237" s="171" t="s">
        <v>166</v>
      </c>
      <c r="AU237" s="171" t="s">
        <v>84</v>
      </c>
      <c r="AY237" s="14" t="s">
        <v>163</v>
      </c>
      <c r="BE237" s="172">
        <f t="shared" si="44"/>
        <v>0</v>
      </c>
      <c r="BF237" s="172">
        <f t="shared" si="45"/>
        <v>0</v>
      </c>
      <c r="BG237" s="172">
        <f t="shared" si="46"/>
        <v>0</v>
      </c>
      <c r="BH237" s="172">
        <f t="shared" si="47"/>
        <v>0</v>
      </c>
      <c r="BI237" s="172">
        <f t="shared" si="48"/>
        <v>0</v>
      </c>
      <c r="BJ237" s="14" t="s">
        <v>82</v>
      </c>
      <c r="BK237" s="172">
        <f t="shared" si="49"/>
        <v>0</v>
      </c>
      <c r="BL237" s="14" t="s">
        <v>536</v>
      </c>
      <c r="BM237" s="171" t="s">
        <v>1674</v>
      </c>
    </row>
    <row r="238" spans="1:65" s="2" customFormat="1" ht="16.5" customHeight="1">
      <c r="A238" s="29"/>
      <c r="B238" s="158"/>
      <c r="C238" s="159" t="s">
        <v>260</v>
      </c>
      <c r="D238" s="159" t="s">
        <v>166</v>
      </c>
      <c r="E238" s="160" t="s">
        <v>1675</v>
      </c>
      <c r="F238" s="161" t="s">
        <v>1676</v>
      </c>
      <c r="G238" s="162" t="s">
        <v>246</v>
      </c>
      <c r="H238" s="163">
        <v>2</v>
      </c>
      <c r="I238" s="164"/>
      <c r="J238" s="165">
        <f t="shared" si="40"/>
        <v>0</v>
      </c>
      <c r="K238" s="166"/>
      <c r="L238" s="30"/>
      <c r="M238" s="167" t="s">
        <v>1</v>
      </c>
      <c r="N238" s="168" t="s">
        <v>39</v>
      </c>
      <c r="O238" s="55"/>
      <c r="P238" s="169">
        <f t="shared" si="41"/>
        <v>0</v>
      </c>
      <c r="Q238" s="169">
        <v>0</v>
      </c>
      <c r="R238" s="169">
        <f t="shared" si="42"/>
        <v>0</v>
      </c>
      <c r="S238" s="169">
        <v>0</v>
      </c>
      <c r="T238" s="170">
        <f t="shared" si="43"/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71" t="s">
        <v>536</v>
      </c>
      <c r="AT238" s="171" t="s">
        <v>166</v>
      </c>
      <c r="AU238" s="171" t="s">
        <v>84</v>
      </c>
      <c r="AY238" s="14" t="s">
        <v>163</v>
      </c>
      <c r="BE238" s="172">
        <f t="shared" si="44"/>
        <v>0</v>
      </c>
      <c r="BF238" s="172">
        <f t="shared" si="45"/>
        <v>0</v>
      </c>
      <c r="BG238" s="172">
        <f t="shared" si="46"/>
        <v>0</v>
      </c>
      <c r="BH238" s="172">
        <f t="shared" si="47"/>
        <v>0</v>
      </c>
      <c r="BI238" s="172">
        <f t="shared" si="48"/>
        <v>0</v>
      </c>
      <c r="BJ238" s="14" t="s">
        <v>82</v>
      </c>
      <c r="BK238" s="172">
        <f t="shared" si="49"/>
        <v>0</v>
      </c>
      <c r="BL238" s="14" t="s">
        <v>536</v>
      </c>
      <c r="BM238" s="171" t="s">
        <v>1677</v>
      </c>
    </row>
    <row r="239" spans="1:65" s="2" customFormat="1" ht="21.75" customHeight="1">
      <c r="A239" s="29"/>
      <c r="B239" s="158"/>
      <c r="C239" s="159" t="s">
        <v>1678</v>
      </c>
      <c r="D239" s="159" t="s">
        <v>166</v>
      </c>
      <c r="E239" s="160" t="s">
        <v>1679</v>
      </c>
      <c r="F239" s="161" t="s">
        <v>1680</v>
      </c>
      <c r="G239" s="162" t="s">
        <v>1322</v>
      </c>
      <c r="H239" s="184"/>
      <c r="I239" s="164"/>
      <c r="J239" s="165">
        <f t="shared" si="40"/>
        <v>0</v>
      </c>
      <c r="K239" s="166"/>
      <c r="L239" s="30"/>
      <c r="M239" s="167" t="s">
        <v>1</v>
      </c>
      <c r="N239" s="168" t="s">
        <v>39</v>
      </c>
      <c r="O239" s="55"/>
      <c r="P239" s="169">
        <f t="shared" si="41"/>
        <v>0</v>
      </c>
      <c r="Q239" s="169">
        <v>0</v>
      </c>
      <c r="R239" s="169">
        <f t="shared" si="42"/>
        <v>0</v>
      </c>
      <c r="S239" s="169">
        <v>0</v>
      </c>
      <c r="T239" s="170">
        <f t="shared" si="43"/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71" t="s">
        <v>536</v>
      </c>
      <c r="AT239" s="171" t="s">
        <v>166</v>
      </c>
      <c r="AU239" s="171" t="s">
        <v>84</v>
      </c>
      <c r="AY239" s="14" t="s">
        <v>163</v>
      </c>
      <c r="BE239" s="172">
        <f t="shared" si="44"/>
        <v>0</v>
      </c>
      <c r="BF239" s="172">
        <f t="shared" si="45"/>
        <v>0</v>
      </c>
      <c r="BG239" s="172">
        <f t="shared" si="46"/>
        <v>0</v>
      </c>
      <c r="BH239" s="172">
        <f t="shared" si="47"/>
        <v>0</v>
      </c>
      <c r="BI239" s="172">
        <f t="shared" si="48"/>
        <v>0</v>
      </c>
      <c r="BJ239" s="14" t="s">
        <v>82</v>
      </c>
      <c r="BK239" s="172">
        <f t="shared" si="49"/>
        <v>0</v>
      </c>
      <c r="BL239" s="14" t="s">
        <v>536</v>
      </c>
      <c r="BM239" s="171" t="s">
        <v>1681</v>
      </c>
    </row>
    <row r="240" spans="1:65" s="12" customFormat="1" ht="22.9" customHeight="1">
      <c r="B240" s="145"/>
      <c r="D240" s="146" t="s">
        <v>73</v>
      </c>
      <c r="E240" s="156" t="s">
        <v>1682</v>
      </c>
      <c r="F240" s="156" t="s">
        <v>1683</v>
      </c>
      <c r="I240" s="148"/>
      <c r="J240" s="157">
        <f>BK240</f>
        <v>0</v>
      </c>
      <c r="L240" s="145"/>
      <c r="M240" s="150"/>
      <c r="N240" s="151"/>
      <c r="O240" s="151"/>
      <c r="P240" s="152">
        <f>SUM(P241:P246)</f>
        <v>0</v>
      </c>
      <c r="Q240" s="151"/>
      <c r="R240" s="152">
        <f>SUM(R241:R246)</f>
        <v>0.27095000000000002</v>
      </c>
      <c r="S240" s="151"/>
      <c r="T240" s="153">
        <f>SUM(T241:T246)</f>
        <v>0</v>
      </c>
      <c r="AR240" s="146" t="s">
        <v>84</v>
      </c>
      <c r="AT240" s="154" t="s">
        <v>73</v>
      </c>
      <c r="AU240" s="154" t="s">
        <v>82</v>
      </c>
      <c r="AY240" s="146" t="s">
        <v>163</v>
      </c>
      <c r="BK240" s="155">
        <f>SUM(BK241:BK246)</f>
        <v>0</v>
      </c>
    </row>
    <row r="241" spans="1:65" s="2" customFormat="1" ht="21.75" customHeight="1">
      <c r="A241" s="29"/>
      <c r="B241" s="158"/>
      <c r="C241" s="159" t="s">
        <v>800</v>
      </c>
      <c r="D241" s="159" t="s">
        <v>166</v>
      </c>
      <c r="E241" s="160" t="s">
        <v>1684</v>
      </c>
      <c r="F241" s="161" t="s">
        <v>1685</v>
      </c>
      <c r="G241" s="162" t="s">
        <v>779</v>
      </c>
      <c r="H241" s="163">
        <v>3</v>
      </c>
      <c r="I241" s="164"/>
      <c r="J241" s="165">
        <f t="shared" ref="J241:J246" si="50">ROUND(I241*H241,2)</f>
        <v>0</v>
      </c>
      <c r="K241" s="166"/>
      <c r="L241" s="30"/>
      <c r="M241" s="167" t="s">
        <v>1</v>
      </c>
      <c r="N241" s="168" t="s">
        <v>39</v>
      </c>
      <c r="O241" s="55"/>
      <c r="P241" s="169">
        <f t="shared" ref="P241:P246" si="51">O241*H241</f>
        <v>0</v>
      </c>
      <c r="Q241" s="169">
        <v>1.2E-2</v>
      </c>
      <c r="R241" s="169">
        <f t="shared" ref="R241:R246" si="52">Q241*H241</f>
        <v>3.6000000000000004E-2</v>
      </c>
      <c r="S241" s="169">
        <v>0</v>
      </c>
      <c r="T241" s="170">
        <f t="shared" ref="T241:T246" si="53">S241*H241</f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71" t="s">
        <v>536</v>
      </c>
      <c r="AT241" s="171" t="s">
        <v>166</v>
      </c>
      <c r="AU241" s="171" t="s">
        <v>84</v>
      </c>
      <c r="AY241" s="14" t="s">
        <v>163</v>
      </c>
      <c r="BE241" s="172">
        <f t="shared" ref="BE241:BE246" si="54">IF(N241="základní",J241,0)</f>
        <v>0</v>
      </c>
      <c r="BF241" s="172">
        <f t="shared" ref="BF241:BF246" si="55">IF(N241="snížená",J241,0)</f>
        <v>0</v>
      </c>
      <c r="BG241" s="172">
        <f t="shared" ref="BG241:BG246" si="56">IF(N241="zákl. přenesená",J241,0)</f>
        <v>0</v>
      </c>
      <c r="BH241" s="172">
        <f t="shared" ref="BH241:BH246" si="57">IF(N241="sníž. přenesená",J241,0)</f>
        <v>0</v>
      </c>
      <c r="BI241" s="172">
        <f t="shared" ref="BI241:BI246" si="58">IF(N241="nulová",J241,0)</f>
        <v>0</v>
      </c>
      <c r="BJ241" s="14" t="s">
        <v>82</v>
      </c>
      <c r="BK241" s="172">
        <f t="shared" ref="BK241:BK246" si="59">ROUND(I241*H241,2)</f>
        <v>0</v>
      </c>
      <c r="BL241" s="14" t="s">
        <v>536</v>
      </c>
      <c r="BM241" s="171" t="s">
        <v>1686</v>
      </c>
    </row>
    <row r="242" spans="1:65" s="2" customFormat="1" ht="21.75" customHeight="1">
      <c r="A242" s="29"/>
      <c r="B242" s="158"/>
      <c r="C242" s="159" t="s">
        <v>804</v>
      </c>
      <c r="D242" s="159" t="s">
        <v>166</v>
      </c>
      <c r="E242" s="160" t="s">
        <v>1687</v>
      </c>
      <c r="F242" s="161" t="s">
        <v>1688</v>
      </c>
      <c r="G242" s="162" t="s">
        <v>779</v>
      </c>
      <c r="H242" s="163">
        <v>3</v>
      </c>
      <c r="I242" s="164"/>
      <c r="J242" s="165">
        <f t="shared" si="50"/>
        <v>0</v>
      </c>
      <c r="K242" s="166"/>
      <c r="L242" s="30"/>
      <c r="M242" s="167" t="s">
        <v>1</v>
      </c>
      <c r="N242" s="168" t="s">
        <v>39</v>
      </c>
      <c r="O242" s="55"/>
      <c r="P242" s="169">
        <f t="shared" si="51"/>
        <v>0</v>
      </c>
      <c r="Q242" s="169">
        <v>1.5599999999999999E-2</v>
      </c>
      <c r="R242" s="169">
        <f t="shared" si="52"/>
        <v>4.6799999999999994E-2</v>
      </c>
      <c r="S242" s="169">
        <v>0</v>
      </c>
      <c r="T242" s="170">
        <f t="shared" si="53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71" t="s">
        <v>536</v>
      </c>
      <c r="AT242" s="171" t="s">
        <v>166</v>
      </c>
      <c r="AU242" s="171" t="s">
        <v>84</v>
      </c>
      <c r="AY242" s="14" t="s">
        <v>163</v>
      </c>
      <c r="BE242" s="172">
        <f t="shared" si="54"/>
        <v>0</v>
      </c>
      <c r="BF242" s="172">
        <f t="shared" si="55"/>
        <v>0</v>
      </c>
      <c r="BG242" s="172">
        <f t="shared" si="56"/>
        <v>0</v>
      </c>
      <c r="BH242" s="172">
        <f t="shared" si="57"/>
        <v>0</v>
      </c>
      <c r="BI242" s="172">
        <f t="shared" si="58"/>
        <v>0</v>
      </c>
      <c r="BJ242" s="14" t="s">
        <v>82</v>
      </c>
      <c r="BK242" s="172">
        <f t="shared" si="59"/>
        <v>0</v>
      </c>
      <c r="BL242" s="14" t="s">
        <v>536</v>
      </c>
      <c r="BM242" s="171" t="s">
        <v>1689</v>
      </c>
    </row>
    <row r="243" spans="1:65" s="2" customFormat="1" ht="21.75" customHeight="1">
      <c r="A243" s="29"/>
      <c r="B243" s="158"/>
      <c r="C243" s="159" t="s">
        <v>808</v>
      </c>
      <c r="D243" s="159" t="s">
        <v>166</v>
      </c>
      <c r="E243" s="160" t="s">
        <v>1690</v>
      </c>
      <c r="F243" s="161" t="s">
        <v>1691</v>
      </c>
      <c r="G243" s="162" t="s">
        <v>779</v>
      </c>
      <c r="H243" s="163">
        <v>8</v>
      </c>
      <c r="I243" s="164"/>
      <c r="J243" s="165">
        <f t="shared" si="50"/>
        <v>0</v>
      </c>
      <c r="K243" s="166"/>
      <c r="L243" s="30"/>
      <c r="M243" s="167" t="s">
        <v>1</v>
      </c>
      <c r="N243" s="168" t="s">
        <v>39</v>
      </c>
      <c r="O243" s="55"/>
      <c r="P243" s="169">
        <f t="shared" si="51"/>
        <v>0</v>
      </c>
      <c r="Q243" s="169">
        <v>1.6650000000000002E-2</v>
      </c>
      <c r="R243" s="169">
        <f t="shared" si="52"/>
        <v>0.13320000000000001</v>
      </c>
      <c r="S243" s="169">
        <v>0</v>
      </c>
      <c r="T243" s="170">
        <f t="shared" si="53"/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71" t="s">
        <v>536</v>
      </c>
      <c r="AT243" s="171" t="s">
        <v>166</v>
      </c>
      <c r="AU243" s="171" t="s">
        <v>84</v>
      </c>
      <c r="AY243" s="14" t="s">
        <v>163</v>
      </c>
      <c r="BE243" s="172">
        <f t="shared" si="54"/>
        <v>0</v>
      </c>
      <c r="BF243" s="172">
        <f t="shared" si="55"/>
        <v>0</v>
      </c>
      <c r="BG243" s="172">
        <f t="shared" si="56"/>
        <v>0</v>
      </c>
      <c r="BH243" s="172">
        <f t="shared" si="57"/>
        <v>0</v>
      </c>
      <c r="BI243" s="172">
        <f t="shared" si="58"/>
        <v>0</v>
      </c>
      <c r="BJ243" s="14" t="s">
        <v>82</v>
      </c>
      <c r="BK243" s="172">
        <f t="shared" si="59"/>
        <v>0</v>
      </c>
      <c r="BL243" s="14" t="s">
        <v>536</v>
      </c>
      <c r="BM243" s="171" t="s">
        <v>1692</v>
      </c>
    </row>
    <row r="244" spans="1:65" s="2" customFormat="1" ht="21.75" customHeight="1">
      <c r="A244" s="29"/>
      <c r="B244" s="158"/>
      <c r="C244" s="159" t="s">
        <v>812</v>
      </c>
      <c r="D244" s="159" t="s">
        <v>166</v>
      </c>
      <c r="E244" s="160" t="s">
        <v>1693</v>
      </c>
      <c r="F244" s="161" t="s">
        <v>1694</v>
      </c>
      <c r="G244" s="162" t="s">
        <v>779</v>
      </c>
      <c r="H244" s="163">
        <v>2</v>
      </c>
      <c r="I244" s="164"/>
      <c r="J244" s="165">
        <f t="shared" si="50"/>
        <v>0</v>
      </c>
      <c r="K244" s="166"/>
      <c r="L244" s="30"/>
      <c r="M244" s="167" t="s">
        <v>1</v>
      </c>
      <c r="N244" s="168" t="s">
        <v>39</v>
      </c>
      <c r="O244" s="55"/>
      <c r="P244" s="169">
        <f t="shared" si="51"/>
        <v>0</v>
      </c>
      <c r="Q244" s="169">
        <v>1.865E-2</v>
      </c>
      <c r="R244" s="169">
        <f t="shared" si="52"/>
        <v>3.73E-2</v>
      </c>
      <c r="S244" s="169">
        <v>0</v>
      </c>
      <c r="T244" s="170">
        <f t="shared" si="53"/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71" t="s">
        <v>536</v>
      </c>
      <c r="AT244" s="171" t="s">
        <v>166</v>
      </c>
      <c r="AU244" s="171" t="s">
        <v>84</v>
      </c>
      <c r="AY244" s="14" t="s">
        <v>163</v>
      </c>
      <c r="BE244" s="172">
        <f t="shared" si="54"/>
        <v>0</v>
      </c>
      <c r="BF244" s="172">
        <f t="shared" si="55"/>
        <v>0</v>
      </c>
      <c r="BG244" s="172">
        <f t="shared" si="56"/>
        <v>0</v>
      </c>
      <c r="BH244" s="172">
        <f t="shared" si="57"/>
        <v>0</v>
      </c>
      <c r="BI244" s="172">
        <f t="shared" si="58"/>
        <v>0</v>
      </c>
      <c r="BJ244" s="14" t="s">
        <v>82</v>
      </c>
      <c r="BK244" s="172">
        <f t="shared" si="59"/>
        <v>0</v>
      </c>
      <c r="BL244" s="14" t="s">
        <v>536</v>
      </c>
      <c r="BM244" s="171" t="s">
        <v>1695</v>
      </c>
    </row>
    <row r="245" spans="1:65" s="2" customFormat="1" ht="21.75" customHeight="1">
      <c r="A245" s="29"/>
      <c r="B245" s="158"/>
      <c r="C245" s="159" t="s">
        <v>449</v>
      </c>
      <c r="D245" s="159" t="s">
        <v>166</v>
      </c>
      <c r="E245" s="160" t="s">
        <v>1696</v>
      </c>
      <c r="F245" s="161" t="s">
        <v>1697</v>
      </c>
      <c r="G245" s="162" t="s">
        <v>779</v>
      </c>
      <c r="H245" s="163">
        <v>1</v>
      </c>
      <c r="I245" s="164"/>
      <c r="J245" s="165">
        <f t="shared" si="50"/>
        <v>0</v>
      </c>
      <c r="K245" s="166"/>
      <c r="L245" s="30"/>
      <c r="M245" s="167" t="s">
        <v>1</v>
      </c>
      <c r="N245" s="168" t="s">
        <v>39</v>
      </c>
      <c r="O245" s="55"/>
      <c r="P245" s="169">
        <f t="shared" si="51"/>
        <v>0</v>
      </c>
      <c r="Q245" s="169">
        <v>1.7649999999999999E-2</v>
      </c>
      <c r="R245" s="169">
        <f t="shared" si="52"/>
        <v>1.7649999999999999E-2</v>
      </c>
      <c r="S245" s="169">
        <v>0</v>
      </c>
      <c r="T245" s="170">
        <f t="shared" si="53"/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71" t="s">
        <v>536</v>
      </c>
      <c r="AT245" s="171" t="s">
        <v>166</v>
      </c>
      <c r="AU245" s="171" t="s">
        <v>84</v>
      </c>
      <c r="AY245" s="14" t="s">
        <v>163</v>
      </c>
      <c r="BE245" s="172">
        <f t="shared" si="54"/>
        <v>0</v>
      </c>
      <c r="BF245" s="172">
        <f t="shared" si="55"/>
        <v>0</v>
      </c>
      <c r="BG245" s="172">
        <f t="shared" si="56"/>
        <v>0</v>
      </c>
      <c r="BH245" s="172">
        <f t="shared" si="57"/>
        <v>0</v>
      </c>
      <c r="BI245" s="172">
        <f t="shared" si="58"/>
        <v>0</v>
      </c>
      <c r="BJ245" s="14" t="s">
        <v>82</v>
      </c>
      <c r="BK245" s="172">
        <f t="shared" si="59"/>
        <v>0</v>
      </c>
      <c r="BL245" s="14" t="s">
        <v>536</v>
      </c>
      <c r="BM245" s="171" t="s">
        <v>1698</v>
      </c>
    </row>
    <row r="246" spans="1:65" s="2" customFormat="1" ht="21.75" customHeight="1">
      <c r="A246" s="29"/>
      <c r="B246" s="158"/>
      <c r="C246" s="159" t="s">
        <v>453</v>
      </c>
      <c r="D246" s="159" t="s">
        <v>166</v>
      </c>
      <c r="E246" s="160" t="s">
        <v>1699</v>
      </c>
      <c r="F246" s="161" t="s">
        <v>1700</v>
      </c>
      <c r="G246" s="162" t="s">
        <v>1322</v>
      </c>
      <c r="H246" s="184"/>
      <c r="I246" s="164"/>
      <c r="J246" s="165">
        <f t="shared" si="50"/>
        <v>0</v>
      </c>
      <c r="K246" s="166"/>
      <c r="L246" s="30"/>
      <c r="M246" s="167" t="s">
        <v>1</v>
      </c>
      <c r="N246" s="168" t="s">
        <v>39</v>
      </c>
      <c r="O246" s="55"/>
      <c r="P246" s="169">
        <f t="shared" si="51"/>
        <v>0</v>
      </c>
      <c r="Q246" s="169">
        <v>0</v>
      </c>
      <c r="R246" s="169">
        <f t="shared" si="52"/>
        <v>0</v>
      </c>
      <c r="S246" s="169">
        <v>0</v>
      </c>
      <c r="T246" s="170">
        <f t="shared" si="53"/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71" t="s">
        <v>536</v>
      </c>
      <c r="AT246" s="171" t="s">
        <v>166</v>
      </c>
      <c r="AU246" s="171" t="s">
        <v>84</v>
      </c>
      <c r="AY246" s="14" t="s">
        <v>163</v>
      </c>
      <c r="BE246" s="172">
        <f t="shared" si="54"/>
        <v>0</v>
      </c>
      <c r="BF246" s="172">
        <f t="shared" si="55"/>
        <v>0</v>
      </c>
      <c r="BG246" s="172">
        <f t="shared" si="56"/>
        <v>0</v>
      </c>
      <c r="BH246" s="172">
        <f t="shared" si="57"/>
        <v>0</v>
      </c>
      <c r="BI246" s="172">
        <f t="shared" si="58"/>
        <v>0</v>
      </c>
      <c r="BJ246" s="14" t="s">
        <v>82</v>
      </c>
      <c r="BK246" s="172">
        <f t="shared" si="59"/>
        <v>0</v>
      </c>
      <c r="BL246" s="14" t="s">
        <v>536</v>
      </c>
      <c r="BM246" s="171" t="s">
        <v>1701</v>
      </c>
    </row>
    <row r="247" spans="1:65" s="12" customFormat="1" ht="22.9" customHeight="1">
      <c r="B247" s="145"/>
      <c r="D247" s="146" t="s">
        <v>73</v>
      </c>
      <c r="E247" s="156" t="s">
        <v>1702</v>
      </c>
      <c r="F247" s="156" t="s">
        <v>1703</v>
      </c>
      <c r="I247" s="148"/>
      <c r="J247" s="157">
        <f>BK247</f>
        <v>0</v>
      </c>
      <c r="L247" s="145"/>
      <c r="M247" s="150"/>
      <c r="N247" s="151"/>
      <c r="O247" s="151"/>
      <c r="P247" s="152">
        <f>SUM(P248:P251)</f>
        <v>0</v>
      </c>
      <c r="Q247" s="151"/>
      <c r="R247" s="152">
        <f>SUM(R248:R251)</f>
        <v>1.357E-2</v>
      </c>
      <c r="S247" s="151"/>
      <c r="T247" s="153">
        <f>SUM(T248:T251)</f>
        <v>0</v>
      </c>
      <c r="AR247" s="146" t="s">
        <v>84</v>
      </c>
      <c r="AT247" s="154" t="s">
        <v>73</v>
      </c>
      <c r="AU247" s="154" t="s">
        <v>82</v>
      </c>
      <c r="AY247" s="146" t="s">
        <v>163</v>
      </c>
      <c r="BK247" s="155">
        <f>SUM(BK248:BK251)</f>
        <v>0</v>
      </c>
    </row>
    <row r="248" spans="1:65" s="2" customFormat="1" ht="21.75" customHeight="1">
      <c r="A248" s="29"/>
      <c r="B248" s="158"/>
      <c r="C248" s="159" t="s">
        <v>457</v>
      </c>
      <c r="D248" s="159" t="s">
        <v>166</v>
      </c>
      <c r="E248" s="160" t="s">
        <v>1704</v>
      </c>
      <c r="F248" s="161" t="s">
        <v>1705</v>
      </c>
      <c r="G248" s="162" t="s">
        <v>246</v>
      </c>
      <c r="H248" s="163">
        <v>7</v>
      </c>
      <c r="I248" s="164"/>
      <c r="J248" s="165">
        <f>ROUND(I248*H248,2)</f>
        <v>0</v>
      </c>
      <c r="K248" s="166"/>
      <c r="L248" s="30"/>
      <c r="M248" s="167" t="s">
        <v>1</v>
      </c>
      <c r="N248" s="168" t="s">
        <v>39</v>
      </c>
      <c r="O248" s="55"/>
      <c r="P248" s="169">
        <f>O248*H248</f>
        <v>0</v>
      </c>
      <c r="Q248" s="169">
        <v>7.7999999999999999E-4</v>
      </c>
      <c r="R248" s="169">
        <f>Q248*H248</f>
        <v>5.4599999999999996E-3</v>
      </c>
      <c r="S248" s="169">
        <v>0</v>
      </c>
      <c r="T248" s="170">
        <f>S248*H248</f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71" t="s">
        <v>536</v>
      </c>
      <c r="AT248" s="171" t="s">
        <v>166</v>
      </c>
      <c r="AU248" s="171" t="s">
        <v>84</v>
      </c>
      <c r="AY248" s="14" t="s">
        <v>163</v>
      </c>
      <c r="BE248" s="172">
        <f>IF(N248="základní",J248,0)</f>
        <v>0</v>
      </c>
      <c r="BF248" s="172">
        <f>IF(N248="snížená",J248,0)</f>
        <v>0</v>
      </c>
      <c r="BG248" s="172">
        <f>IF(N248="zákl. přenesená",J248,0)</f>
        <v>0</v>
      </c>
      <c r="BH248" s="172">
        <f>IF(N248="sníž. přenesená",J248,0)</f>
        <v>0</v>
      </c>
      <c r="BI248" s="172">
        <f>IF(N248="nulová",J248,0)</f>
        <v>0</v>
      </c>
      <c r="BJ248" s="14" t="s">
        <v>82</v>
      </c>
      <c r="BK248" s="172">
        <f>ROUND(I248*H248,2)</f>
        <v>0</v>
      </c>
      <c r="BL248" s="14" t="s">
        <v>536</v>
      </c>
      <c r="BM248" s="171" t="s">
        <v>1706</v>
      </c>
    </row>
    <row r="249" spans="1:65" s="2" customFormat="1" ht="21.75" customHeight="1">
      <c r="A249" s="29"/>
      <c r="B249" s="158"/>
      <c r="C249" s="159" t="s">
        <v>1707</v>
      </c>
      <c r="D249" s="159" t="s">
        <v>166</v>
      </c>
      <c r="E249" s="160" t="s">
        <v>1708</v>
      </c>
      <c r="F249" s="161" t="s">
        <v>1709</v>
      </c>
      <c r="G249" s="162" t="s">
        <v>246</v>
      </c>
      <c r="H249" s="163">
        <v>3</v>
      </c>
      <c r="I249" s="164"/>
      <c r="J249" s="165">
        <f>ROUND(I249*H249,2)</f>
        <v>0</v>
      </c>
      <c r="K249" s="166"/>
      <c r="L249" s="30"/>
      <c r="M249" s="167" t="s">
        <v>1</v>
      </c>
      <c r="N249" s="168" t="s">
        <v>39</v>
      </c>
      <c r="O249" s="55"/>
      <c r="P249" s="169">
        <f>O249*H249</f>
        <v>0</v>
      </c>
      <c r="Q249" s="169">
        <v>8.4999999999999995E-4</v>
      </c>
      <c r="R249" s="169">
        <f>Q249*H249</f>
        <v>2.5499999999999997E-3</v>
      </c>
      <c r="S249" s="169">
        <v>0</v>
      </c>
      <c r="T249" s="170">
        <f>S249*H249</f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71" t="s">
        <v>536</v>
      </c>
      <c r="AT249" s="171" t="s">
        <v>166</v>
      </c>
      <c r="AU249" s="171" t="s">
        <v>84</v>
      </c>
      <c r="AY249" s="14" t="s">
        <v>163</v>
      </c>
      <c r="BE249" s="172">
        <f>IF(N249="základní",J249,0)</f>
        <v>0</v>
      </c>
      <c r="BF249" s="172">
        <f>IF(N249="snížená",J249,0)</f>
        <v>0</v>
      </c>
      <c r="BG249" s="172">
        <f>IF(N249="zákl. přenesená",J249,0)</f>
        <v>0</v>
      </c>
      <c r="BH249" s="172">
        <f>IF(N249="sníž. přenesená",J249,0)</f>
        <v>0</v>
      </c>
      <c r="BI249" s="172">
        <f>IF(N249="nulová",J249,0)</f>
        <v>0</v>
      </c>
      <c r="BJ249" s="14" t="s">
        <v>82</v>
      </c>
      <c r="BK249" s="172">
        <f>ROUND(I249*H249,2)</f>
        <v>0</v>
      </c>
      <c r="BL249" s="14" t="s">
        <v>536</v>
      </c>
      <c r="BM249" s="171" t="s">
        <v>1710</v>
      </c>
    </row>
    <row r="250" spans="1:65" s="2" customFormat="1" ht="21.75" customHeight="1">
      <c r="A250" s="29"/>
      <c r="B250" s="158"/>
      <c r="C250" s="159" t="s">
        <v>461</v>
      </c>
      <c r="D250" s="159" t="s">
        <v>166</v>
      </c>
      <c r="E250" s="160" t="s">
        <v>1711</v>
      </c>
      <c r="F250" s="161" t="s">
        <v>1712</v>
      </c>
      <c r="G250" s="162" t="s">
        <v>246</v>
      </c>
      <c r="H250" s="163">
        <v>4</v>
      </c>
      <c r="I250" s="164"/>
      <c r="J250" s="165">
        <f>ROUND(I250*H250,2)</f>
        <v>0</v>
      </c>
      <c r="K250" s="166"/>
      <c r="L250" s="30"/>
      <c r="M250" s="167" t="s">
        <v>1</v>
      </c>
      <c r="N250" s="168" t="s">
        <v>39</v>
      </c>
      <c r="O250" s="55"/>
      <c r="P250" s="169">
        <f>O250*H250</f>
        <v>0</v>
      </c>
      <c r="Q250" s="169">
        <v>1.0399999999999999E-3</v>
      </c>
      <c r="R250" s="169">
        <f>Q250*H250</f>
        <v>4.1599999999999996E-3</v>
      </c>
      <c r="S250" s="169">
        <v>0</v>
      </c>
      <c r="T250" s="170">
        <f>S250*H250</f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71" t="s">
        <v>536</v>
      </c>
      <c r="AT250" s="171" t="s">
        <v>166</v>
      </c>
      <c r="AU250" s="171" t="s">
        <v>84</v>
      </c>
      <c r="AY250" s="14" t="s">
        <v>163</v>
      </c>
      <c r="BE250" s="172">
        <f>IF(N250="základní",J250,0)</f>
        <v>0</v>
      </c>
      <c r="BF250" s="172">
        <f>IF(N250="snížená",J250,0)</f>
        <v>0</v>
      </c>
      <c r="BG250" s="172">
        <f>IF(N250="zákl. přenesená",J250,0)</f>
        <v>0</v>
      </c>
      <c r="BH250" s="172">
        <f>IF(N250="sníž. přenesená",J250,0)</f>
        <v>0</v>
      </c>
      <c r="BI250" s="172">
        <f>IF(N250="nulová",J250,0)</f>
        <v>0</v>
      </c>
      <c r="BJ250" s="14" t="s">
        <v>82</v>
      </c>
      <c r="BK250" s="172">
        <f>ROUND(I250*H250,2)</f>
        <v>0</v>
      </c>
      <c r="BL250" s="14" t="s">
        <v>536</v>
      </c>
      <c r="BM250" s="171" t="s">
        <v>1713</v>
      </c>
    </row>
    <row r="251" spans="1:65" s="2" customFormat="1" ht="33" customHeight="1">
      <c r="A251" s="29"/>
      <c r="B251" s="158"/>
      <c r="C251" s="159" t="s">
        <v>417</v>
      </c>
      <c r="D251" s="159" t="s">
        <v>166</v>
      </c>
      <c r="E251" s="160" t="s">
        <v>1714</v>
      </c>
      <c r="F251" s="161" t="s">
        <v>1715</v>
      </c>
      <c r="G251" s="162" t="s">
        <v>246</v>
      </c>
      <c r="H251" s="163">
        <v>4</v>
      </c>
      <c r="I251" s="164"/>
      <c r="J251" s="165">
        <f>ROUND(I251*H251,2)</f>
        <v>0</v>
      </c>
      <c r="K251" s="166"/>
      <c r="L251" s="30"/>
      <c r="M251" s="167" t="s">
        <v>1</v>
      </c>
      <c r="N251" s="168" t="s">
        <v>39</v>
      </c>
      <c r="O251" s="55"/>
      <c r="P251" s="169">
        <f>O251*H251</f>
        <v>0</v>
      </c>
      <c r="Q251" s="169">
        <v>3.5E-4</v>
      </c>
      <c r="R251" s="169">
        <f>Q251*H251</f>
        <v>1.4E-3</v>
      </c>
      <c r="S251" s="169">
        <v>0</v>
      </c>
      <c r="T251" s="170">
        <f>S251*H251</f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71" t="s">
        <v>536</v>
      </c>
      <c r="AT251" s="171" t="s">
        <v>166</v>
      </c>
      <c r="AU251" s="171" t="s">
        <v>84</v>
      </c>
      <c r="AY251" s="14" t="s">
        <v>163</v>
      </c>
      <c r="BE251" s="172">
        <f>IF(N251="základní",J251,0)</f>
        <v>0</v>
      </c>
      <c r="BF251" s="172">
        <f>IF(N251="snížená",J251,0)</f>
        <v>0</v>
      </c>
      <c r="BG251" s="172">
        <f>IF(N251="zákl. přenesená",J251,0)</f>
        <v>0</v>
      </c>
      <c r="BH251" s="172">
        <f>IF(N251="sníž. přenesená",J251,0)</f>
        <v>0</v>
      </c>
      <c r="BI251" s="172">
        <f>IF(N251="nulová",J251,0)</f>
        <v>0</v>
      </c>
      <c r="BJ251" s="14" t="s">
        <v>82</v>
      </c>
      <c r="BK251" s="172">
        <f>ROUND(I251*H251,2)</f>
        <v>0</v>
      </c>
      <c r="BL251" s="14" t="s">
        <v>536</v>
      </c>
      <c r="BM251" s="171" t="s">
        <v>1716</v>
      </c>
    </row>
    <row r="252" spans="1:65" s="12" customFormat="1" ht="25.9" customHeight="1">
      <c r="B252" s="145"/>
      <c r="D252" s="146" t="s">
        <v>73</v>
      </c>
      <c r="E252" s="147" t="s">
        <v>1717</v>
      </c>
      <c r="F252" s="147" t="s">
        <v>1717</v>
      </c>
      <c r="I252" s="148"/>
      <c r="J252" s="149">
        <f>BK252</f>
        <v>0</v>
      </c>
      <c r="L252" s="145"/>
      <c r="M252" s="150"/>
      <c r="N252" s="151"/>
      <c r="O252" s="151"/>
      <c r="P252" s="152">
        <f>P253</f>
        <v>0</v>
      </c>
      <c r="Q252" s="151"/>
      <c r="R252" s="152">
        <f>R253</f>
        <v>0</v>
      </c>
      <c r="S252" s="151"/>
      <c r="T252" s="153">
        <f>T253</f>
        <v>0</v>
      </c>
      <c r="AR252" s="146" t="s">
        <v>170</v>
      </c>
      <c r="AT252" s="154" t="s">
        <v>73</v>
      </c>
      <c r="AU252" s="154" t="s">
        <v>74</v>
      </c>
      <c r="AY252" s="146" t="s">
        <v>163</v>
      </c>
      <c r="BK252" s="155">
        <f>BK253</f>
        <v>0</v>
      </c>
    </row>
    <row r="253" spans="1:65" s="12" customFormat="1" ht="22.9" customHeight="1">
      <c r="B253" s="145"/>
      <c r="D253" s="146" t="s">
        <v>73</v>
      </c>
      <c r="E253" s="156" t="s">
        <v>1718</v>
      </c>
      <c r="F253" s="156" t="s">
        <v>1719</v>
      </c>
      <c r="I253" s="148"/>
      <c r="J253" s="157">
        <f>BK253</f>
        <v>0</v>
      </c>
      <c r="L253" s="145"/>
      <c r="M253" s="150"/>
      <c r="N253" s="151"/>
      <c r="O253" s="151"/>
      <c r="P253" s="152">
        <f>SUM(P254:P258)</f>
        <v>0</v>
      </c>
      <c r="Q253" s="151"/>
      <c r="R253" s="152">
        <f>SUM(R254:R258)</f>
        <v>0</v>
      </c>
      <c r="S253" s="151"/>
      <c r="T253" s="153">
        <f>SUM(T254:T258)</f>
        <v>0</v>
      </c>
      <c r="AR253" s="146" t="s">
        <v>170</v>
      </c>
      <c r="AT253" s="154" t="s">
        <v>73</v>
      </c>
      <c r="AU253" s="154" t="s">
        <v>82</v>
      </c>
      <c r="AY253" s="146" t="s">
        <v>163</v>
      </c>
      <c r="BK253" s="155">
        <f>SUM(BK254:BK258)</f>
        <v>0</v>
      </c>
    </row>
    <row r="254" spans="1:65" s="2" customFormat="1" ht="16.5" customHeight="1">
      <c r="A254" s="29"/>
      <c r="B254" s="158"/>
      <c r="C254" s="159" t="s">
        <v>425</v>
      </c>
      <c r="D254" s="159" t="s">
        <v>166</v>
      </c>
      <c r="E254" s="160" t="s">
        <v>1720</v>
      </c>
      <c r="F254" s="161" t="s">
        <v>1721</v>
      </c>
      <c r="G254" s="162" t="s">
        <v>246</v>
      </c>
      <c r="H254" s="163">
        <v>1</v>
      </c>
      <c r="I254" s="164"/>
      <c r="J254" s="165">
        <f>ROUND(I254*H254,2)</f>
        <v>0</v>
      </c>
      <c r="K254" s="166"/>
      <c r="L254" s="30"/>
      <c r="M254" s="167" t="s">
        <v>1</v>
      </c>
      <c r="N254" s="168" t="s">
        <v>39</v>
      </c>
      <c r="O254" s="55"/>
      <c r="P254" s="169">
        <f>O254*H254</f>
        <v>0</v>
      </c>
      <c r="Q254" s="169">
        <v>0</v>
      </c>
      <c r="R254" s="169">
        <f>Q254*H254</f>
        <v>0</v>
      </c>
      <c r="S254" s="169">
        <v>0</v>
      </c>
      <c r="T254" s="170">
        <f>S254*H254</f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71" t="s">
        <v>1722</v>
      </c>
      <c r="AT254" s="171" t="s">
        <v>166</v>
      </c>
      <c r="AU254" s="171" t="s">
        <v>84</v>
      </c>
      <c r="AY254" s="14" t="s">
        <v>163</v>
      </c>
      <c r="BE254" s="172">
        <f>IF(N254="základní",J254,0)</f>
        <v>0</v>
      </c>
      <c r="BF254" s="172">
        <f>IF(N254="snížená",J254,0)</f>
        <v>0</v>
      </c>
      <c r="BG254" s="172">
        <f>IF(N254="zákl. přenesená",J254,0)</f>
        <v>0</v>
      </c>
      <c r="BH254" s="172">
        <f>IF(N254="sníž. přenesená",J254,0)</f>
        <v>0</v>
      </c>
      <c r="BI254" s="172">
        <f>IF(N254="nulová",J254,0)</f>
        <v>0</v>
      </c>
      <c r="BJ254" s="14" t="s">
        <v>82</v>
      </c>
      <c r="BK254" s="172">
        <f>ROUND(I254*H254,2)</f>
        <v>0</v>
      </c>
      <c r="BL254" s="14" t="s">
        <v>1722</v>
      </c>
      <c r="BM254" s="171" t="s">
        <v>1723</v>
      </c>
    </row>
    <row r="255" spans="1:65" s="2" customFormat="1" ht="21.75" customHeight="1">
      <c r="A255" s="29"/>
      <c r="B255" s="158"/>
      <c r="C255" s="159" t="s">
        <v>429</v>
      </c>
      <c r="D255" s="159" t="s">
        <v>166</v>
      </c>
      <c r="E255" s="160" t="s">
        <v>1724</v>
      </c>
      <c r="F255" s="161" t="s">
        <v>1725</v>
      </c>
      <c r="G255" s="162" t="s">
        <v>246</v>
      </c>
      <c r="H255" s="163">
        <v>1</v>
      </c>
      <c r="I255" s="164"/>
      <c r="J255" s="165">
        <f>ROUND(I255*H255,2)</f>
        <v>0</v>
      </c>
      <c r="K255" s="166"/>
      <c r="L255" s="30"/>
      <c r="M255" s="167" t="s">
        <v>1</v>
      </c>
      <c r="N255" s="168" t="s">
        <v>39</v>
      </c>
      <c r="O255" s="55"/>
      <c r="P255" s="169">
        <f>O255*H255</f>
        <v>0</v>
      </c>
      <c r="Q255" s="169">
        <v>0</v>
      </c>
      <c r="R255" s="169">
        <f>Q255*H255</f>
        <v>0</v>
      </c>
      <c r="S255" s="169">
        <v>0</v>
      </c>
      <c r="T255" s="170">
        <f>S255*H255</f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71" t="s">
        <v>1722</v>
      </c>
      <c r="AT255" s="171" t="s">
        <v>166</v>
      </c>
      <c r="AU255" s="171" t="s">
        <v>84</v>
      </c>
      <c r="AY255" s="14" t="s">
        <v>163</v>
      </c>
      <c r="BE255" s="172">
        <f>IF(N255="základní",J255,0)</f>
        <v>0</v>
      </c>
      <c r="BF255" s="172">
        <f>IF(N255="snížená",J255,0)</f>
        <v>0</v>
      </c>
      <c r="BG255" s="172">
        <f>IF(N255="zákl. přenesená",J255,0)</f>
        <v>0</v>
      </c>
      <c r="BH255" s="172">
        <f>IF(N255="sníž. přenesená",J255,0)</f>
        <v>0</v>
      </c>
      <c r="BI255" s="172">
        <f>IF(N255="nulová",J255,0)</f>
        <v>0</v>
      </c>
      <c r="BJ255" s="14" t="s">
        <v>82</v>
      </c>
      <c r="BK255" s="172">
        <f>ROUND(I255*H255,2)</f>
        <v>0</v>
      </c>
      <c r="BL255" s="14" t="s">
        <v>1722</v>
      </c>
      <c r="BM255" s="171" t="s">
        <v>1726</v>
      </c>
    </row>
    <row r="256" spans="1:65" s="2" customFormat="1" ht="16.5" customHeight="1">
      <c r="A256" s="29"/>
      <c r="B256" s="158"/>
      <c r="C256" s="159" t="s">
        <v>433</v>
      </c>
      <c r="D256" s="159" t="s">
        <v>166</v>
      </c>
      <c r="E256" s="160" t="s">
        <v>1727</v>
      </c>
      <c r="F256" s="161" t="s">
        <v>1728</v>
      </c>
      <c r="G256" s="162" t="s">
        <v>246</v>
      </c>
      <c r="H256" s="163">
        <v>1</v>
      </c>
      <c r="I256" s="164"/>
      <c r="J256" s="165">
        <f>ROUND(I256*H256,2)</f>
        <v>0</v>
      </c>
      <c r="K256" s="166"/>
      <c r="L256" s="30"/>
      <c r="M256" s="167" t="s">
        <v>1</v>
      </c>
      <c r="N256" s="168" t="s">
        <v>39</v>
      </c>
      <c r="O256" s="55"/>
      <c r="P256" s="169">
        <f>O256*H256</f>
        <v>0</v>
      </c>
      <c r="Q256" s="169">
        <v>0</v>
      </c>
      <c r="R256" s="169">
        <f>Q256*H256</f>
        <v>0</v>
      </c>
      <c r="S256" s="169">
        <v>0</v>
      </c>
      <c r="T256" s="170">
        <f>S256*H256</f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71" t="s">
        <v>1722</v>
      </c>
      <c r="AT256" s="171" t="s">
        <v>166</v>
      </c>
      <c r="AU256" s="171" t="s">
        <v>84</v>
      </c>
      <c r="AY256" s="14" t="s">
        <v>163</v>
      </c>
      <c r="BE256" s="172">
        <f>IF(N256="základní",J256,0)</f>
        <v>0</v>
      </c>
      <c r="BF256" s="172">
        <f>IF(N256="snížená",J256,0)</f>
        <v>0</v>
      </c>
      <c r="BG256" s="172">
        <f>IF(N256="zákl. přenesená",J256,0)</f>
        <v>0</v>
      </c>
      <c r="BH256" s="172">
        <f>IF(N256="sníž. přenesená",J256,0)</f>
        <v>0</v>
      </c>
      <c r="BI256" s="172">
        <f>IF(N256="nulová",J256,0)</f>
        <v>0</v>
      </c>
      <c r="BJ256" s="14" t="s">
        <v>82</v>
      </c>
      <c r="BK256" s="172">
        <f>ROUND(I256*H256,2)</f>
        <v>0</v>
      </c>
      <c r="BL256" s="14" t="s">
        <v>1722</v>
      </c>
      <c r="BM256" s="171" t="s">
        <v>1729</v>
      </c>
    </row>
    <row r="257" spans="1:65" s="2" customFormat="1" ht="21.75" customHeight="1">
      <c r="A257" s="29"/>
      <c r="B257" s="158"/>
      <c r="C257" s="159" t="s">
        <v>437</v>
      </c>
      <c r="D257" s="159" t="s">
        <v>166</v>
      </c>
      <c r="E257" s="160" t="s">
        <v>1730</v>
      </c>
      <c r="F257" s="161" t="s">
        <v>1731</v>
      </c>
      <c r="G257" s="162" t="s">
        <v>246</v>
      </c>
      <c r="H257" s="163">
        <v>6</v>
      </c>
      <c r="I257" s="164"/>
      <c r="J257" s="165">
        <f>ROUND(I257*H257,2)</f>
        <v>0</v>
      </c>
      <c r="K257" s="166"/>
      <c r="L257" s="30"/>
      <c r="M257" s="167" t="s">
        <v>1</v>
      </c>
      <c r="N257" s="168" t="s">
        <v>39</v>
      </c>
      <c r="O257" s="55"/>
      <c r="P257" s="169">
        <f>O257*H257</f>
        <v>0</v>
      </c>
      <c r="Q257" s="169">
        <v>0</v>
      </c>
      <c r="R257" s="169">
        <f>Q257*H257</f>
        <v>0</v>
      </c>
      <c r="S257" s="169">
        <v>0</v>
      </c>
      <c r="T257" s="170">
        <f>S257*H257</f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71" t="s">
        <v>1722</v>
      </c>
      <c r="AT257" s="171" t="s">
        <v>166</v>
      </c>
      <c r="AU257" s="171" t="s">
        <v>84</v>
      </c>
      <c r="AY257" s="14" t="s">
        <v>163</v>
      </c>
      <c r="BE257" s="172">
        <f>IF(N257="základní",J257,0)</f>
        <v>0</v>
      </c>
      <c r="BF257" s="172">
        <f>IF(N257="snížená",J257,0)</f>
        <v>0</v>
      </c>
      <c r="BG257" s="172">
        <f>IF(N257="zákl. přenesená",J257,0)</f>
        <v>0</v>
      </c>
      <c r="BH257" s="172">
        <f>IF(N257="sníž. přenesená",J257,0)</f>
        <v>0</v>
      </c>
      <c r="BI257" s="172">
        <f>IF(N257="nulová",J257,0)</f>
        <v>0</v>
      </c>
      <c r="BJ257" s="14" t="s">
        <v>82</v>
      </c>
      <c r="BK257" s="172">
        <f>ROUND(I257*H257,2)</f>
        <v>0</v>
      </c>
      <c r="BL257" s="14" t="s">
        <v>1722</v>
      </c>
      <c r="BM257" s="171" t="s">
        <v>1732</v>
      </c>
    </row>
    <row r="258" spans="1:65" s="2" customFormat="1" ht="16.5" customHeight="1">
      <c r="A258" s="29"/>
      <c r="B258" s="158"/>
      <c r="C258" s="159" t="s">
        <v>441</v>
      </c>
      <c r="D258" s="159" t="s">
        <v>166</v>
      </c>
      <c r="E258" s="160" t="s">
        <v>1733</v>
      </c>
      <c r="F258" s="161" t="s">
        <v>1734</v>
      </c>
      <c r="G258" s="162" t="s">
        <v>246</v>
      </c>
      <c r="H258" s="163">
        <v>2</v>
      </c>
      <c r="I258" s="164"/>
      <c r="J258" s="165">
        <f>ROUND(I258*H258,2)</f>
        <v>0</v>
      </c>
      <c r="K258" s="166"/>
      <c r="L258" s="30"/>
      <c r="M258" s="185" t="s">
        <v>1</v>
      </c>
      <c r="N258" s="186" t="s">
        <v>39</v>
      </c>
      <c r="O258" s="187"/>
      <c r="P258" s="188">
        <f>O258*H258</f>
        <v>0</v>
      </c>
      <c r="Q258" s="188">
        <v>0</v>
      </c>
      <c r="R258" s="188">
        <f>Q258*H258</f>
        <v>0</v>
      </c>
      <c r="S258" s="188">
        <v>0</v>
      </c>
      <c r="T258" s="189">
        <f>S258*H258</f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71" t="s">
        <v>1722</v>
      </c>
      <c r="AT258" s="171" t="s">
        <v>166</v>
      </c>
      <c r="AU258" s="171" t="s">
        <v>84</v>
      </c>
      <c r="AY258" s="14" t="s">
        <v>163</v>
      </c>
      <c r="BE258" s="172">
        <f>IF(N258="základní",J258,0)</f>
        <v>0</v>
      </c>
      <c r="BF258" s="172">
        <f>IF(N258="snížená",J258,0)</f>
        <v>0</v>
      </c>
      <c r="BG258" s="172">
        <f>IF(N258="zákl. přenesená",J258,0)</f>
        <v>0</v>
      </c>
      <c r="BH258" s="172">
        <f>IF(N258="sníž. přenesená",J258,0)</f>
        <v>0</v>
      </c>
      <c r="BI258" s="172">
        <f>IF(N258="nulová",J258,0)</f>
        <v>0</v>
      </c>
      <c r="BJ258" s="14" t="s">
        <v>82</v>
      </c>
      <c r="BK258" s="172">
        <f>ROUND(I258*H258,2)</f>
        <v>0</v>
      </c>
      <c r="BL258" s="14" t="s">
        <v>1722</v>
      </c>
      <c r="BM258" s="171" t="s">
        <v>1735</v>
      </c>
    </row>
    <row r="259" spans="1:65" s="2" customFormat="1" ht="6.95" customHeight="1">
      <c r="A259" s="29"/>
      <c r="B259" s="44"/>
      <c r="C259" s="45"/>
      <c r="D259" s="45"/>
      <c r="E259" s="45"/>
      <c r="F259" s="45"/>
      <c r="G259" s="45"/>
      <c r="H259" s="45"/>
      <c r="I259" s="117"/>
      <c r="J259" s="45"/>
      <c r="K259" s="45"/>
      <c r="L259" s="30"/>
      <c r="M259" s="29"/>
      <c r="O259" s="29"/>
      <c r="P259" s="29"/>
      <c r="Q259" s="29"/>
      <c r="R259" s="29"/>
      <c r="S259" s="29"/>
      <c r="T259" s="29"/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</row>
  </sheetData>
  <autoFilter ref="C124:K258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1"/>
  <sheetViews>
    <sheetView showGridLines="0" workbookViewId="0">
      <selection activeCell="V25" sqref="V2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4" t="s">
        <v>90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84</v>
      </c>
    </row>
    <row r="4" spans="1:46" s="1" customFormat="1" ht="24.95" customHeight="1">
      <c r="B4" s="17"/>
      <c r="D4" s="18" t="s">
        <v>112</v>
      </c>
      <c r="I4" s="90"/>
      <c r="L4" s="17"/>
      <c r="M4" s="92" t="s">
        <v>10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16</v>
      </c>
      <c r="I6" s="90"/>
      <c r="L6" s="17"/>
    </row>
    <row r="7" spans="1:46" s="1" customFormat="1" ht="16.5" customHeight="1">
      <c r="B7" s="17"/>
      <c r="E7" s="237" t="str">
        <f>'Rekapitulace stavby'!K6</f>
        <v>Rekonstrukce vnitřních prostor žst. Choceň</v>
      </c>
      <c r="F7" s="238"/>
      <c r="G7" s="238"/>
      <c r="H7" s="238"/>
      <c r="I7" s="90"/>
      <c r="L7" s="17"/>
    </row>
    <row r="8" spans="1:46" s="2" customFormat="1" ht="12" customHeight="1">
      <c r="A8" s="29"/>
      <c r="B8" s="30"/>
      <c r="C8" s="29"/>
      <c r="D8" s="24" t="s">
        <v>113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20" t="s">
        <v>1736</v>
      </c>
      <c r="F9" s="236"/>
      <c r="G9" s="236"/>
      <c r="H9" s="236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94" t="s">
        <v>22</v>
      </c>
      <c r="J12" s="52" t="str">
        <f>'Rekapitulace stavby'!AN8</f>
        <v>3. 3. 2020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24</v>
      </c>
      <c r="E14" s="29"/>
      <c r="F14" s="29"/>
      <c r="G14" s="29"/>
      <c r="H14" s="29"/>
      <c r="I14" s="94" t="s">
        <v>25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2630</v>
      </c>
      <c r="F15" s="29"/>
      <c r="G15" s="29"/>
      <c r="H15" s="29"/>
      <c r="I15" s="94" t="s">
        <v>26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94" t="s">
        <v>25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9" t="str">
        <f>'Rekapitulace stavby'!E14</f>
        <v>Vyplň údaj</v>
      </c>
      <c r="F18" s="226"/>
      <c r="G18" s="226"/>
      <c r="H18" s="226"/>
      <c r="I18" s="94" t="s">
        <v>26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94" t="s">
        <v>25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30</v>
      </c>
      <c r="F21" s="29"/>
      <c r="G21" s="29"/>
      <c r="H21" s="29"/>
      <c r="I21" s="94" t="s">
        <v>26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32</v>
      </c>
      <c r="E23" s="29"/>
      <c r="F23" s="29"/>
      <c r="G23" s="29"/>
      <c r="H23" s="29"/>
      <c r="I23" s="94" t="s">
        <v>25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30</v>
      </c>
      <c r="F24" s="29"/>
      <c r="G24" s="29"/>
      <c r="H24" s="29"/>
      <c r="I24" s="94" t="s">
        <v>26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33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30" t="s">
        <v>1</v>
      </c>
      <c r="F27" s="230"/>
      <c r="G27" s="230"/>
      <c r="H27" s="230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34</v>
      </c>
      <c r="E30" s="29"/>
      <c r="F30" s="29"/>
      <c r="G30" s="29"/>
      <c r="H30" s="29"/>
      <c r="I30" s="93"/>
      <c r="J30" s="68">
        <f>ROUND(J123,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101" t="s">
        <v>35</v>
      </c>
      <c r="J32" s="33" t="s">
        <v>37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2" t="s">
        <v>38</v>
      </c>
      <c r="E33" s="24" t="s">
        <v>39</v>
      </c>
      <c r="F33" s="103">
        <f>ROUND((SUM(BE123:BE190)),  2)</f>
        <v>0</v>
      </c>
      <c r="G33" s="29"/>
      <c r="H33" s="29"/>
      <c r="I33" s="104">
        <v>0.21</v>
      </c>
      <c r="J33" s="103">
        <f>ROUND(((SUM(BE123:BE190))*I33),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40</v>
      </c>
      <c r="F34" s="103">
        <f>ROUND((SUM(BF123:BF190)),  2)</f>
        <v>0</v>
      </c>
      <c r="G34" s="29"/>
      <c r="H34" s="29"/>
      <c r="I34" s="104">
        <v>0.15</v>
      </c>
      <c r="J34" s="103">
        <f>ROUND(((SUM(BF123:BF190))*I34),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41</v>
      </c>
      <c r="F35" s="103">
        <f>ROUND((SUM(BG123:BG190)),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42</v>
      </c>
      <c r="F36" s="103">
        <f>ROUND((SUM(BH123:BH190)),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43</v>
      </c>
      <c r="F37" s="103">
        <f>ROUND((SUM(BI123:BI190)),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44</v>
      </c>
      <c r="E39" s="57"/>
      <c r="F39" s="57"/>
      <c r="G39" s="107" t="s">
        <v>45</v>
      </c>
      <c r="H39" s="108" t="s">
        <v>46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0"/>
      <c r="L41" s="17"/>
    </row>
    <row r="42" spans="1:31" s="1" customFormat="1" ht="14.45" customHeight="1">
      <c r="B42" s="17"/>
      <c r="I42" s="90"/>
      <c r="L42" s="17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47</v>
      </c>
      <c r="E50" s="41"/>
      <c r="F50" s="41"/>
      <c r="G50" s="40" t="s">
        <v>48</v>
      </c>
      <c r="H50" s="41"/>
      <c r="I50" s="112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49</v>
      </c>
      <c r="E61" s="32"/>
      <c r="F61" s="113" t="s">
        <v>50</v>
      </c>
      <c r="G61" s="42" t="s">
        <v>49</v>
      </c>
      <c r="H61" s="32"/>
      <c r="I61" s="114"/>
      <c r="J61" s="115" t="s">
        <v>50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51</v>
      </c>
      <c r="E65" s="43"/>
      <c r="F65" s="43"/>
      <c r="G65" s="40" t="s">
        <v>52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49</v>
      </c>
      <c r="E76" s="32"/>
      <c r="F76" s="113" t="s">
        <v>50</v>
      </c>
      <c r="G76" s="42" t="s">
        <v>49</v>
      </c>
      <c r="H76" s="32"/>
      <c r="I76" s="114"/>
      <c r="J76" s="115" t="s">
        <v>50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115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7" t="str">
        <f>E7</f>
        <v>Rekonstrukce vnitřních prostor žst. Choceň</v>
      </c>
      <c r="F85" s="238"/>
      <c r="G85" s="238"/>
      <c r="H85" s="238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113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20" t="str">
        <f>E9</f>
        <v>03 - ÚT</v>
      </c>
      <c r="F87" s="236"/>
      <c r="G87" s="236"/>
      <c r="H87" s="236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>Choceň</v>
      </c>
      <c r="G89" s="29"/>
      <c r="H89" s="29"/>
      <c r="I89" s="94" t="s">
        <v>22</v>
      </c>
      <c r="J89" s="52" t="str">
        <f>IF(J12="","",J12)</f>
        <v>3. 3. 2020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24</v>
      </c>
      <c r="D91" s="29"/>
      <c r="E91" s="29"/>
      <c r="F91" s="22" t="str">
        <f>E15</f>
        <v>SŽDC, s.o.</v>
      </c>
      <c r="G91" s="29"/>
      <c r="H91" s="29"/>
      <c r="I91" s="94" t="s">
        <v>29</v>
      </c>
      <c r="J91" s="27" t="str">
        <f>E21</f>
        <v>PRODIN a.s.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94" t="s">
        <v>32</v>
      </c>
      <c r="J92" s="27" t="str">
        <f>E24</f>
        <v>PRODIN a.s.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116</v>
      </c>
      <c r="D94" s="105"/>
      <c r="E94" s="105"/>
      <c r="F94" s="105"/>
      <c r="G94" s="105"/>
      <c r="H94" s="105"/>
      <c r="I94" s="120"/>
      <c r="J94" s="121" t="s">
        <v>117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118</v>
      </c>
      <c r="D96" s="29"/>
      <c r="E96" s="29"/>
      <c r="F96" s="29"/>
      <c r="G96" s="29"/>
      <c r="H96" s="29"/>
      <c r="I96" s="93"/>
      <c r="J96" s="68">
        <f>J123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119</v>
      </c>
    </row>
    <row r="97" spans="1:31" s="9" customFormat="1" ht="24.95" customHeight="1">
      <c r="B97" s="123"/>
      <c r="D97" s="124" t="s">
        <v>131</v>
      </c>
      <c r="E97" s="125"/>
      <c r="F97" s="125"/>
      <c r="G97" s="125"/>
      <c r="H97" s="125"/>
      <c r="I97" s="126"/>
      <c r="J97" s="127">
        <f>J124</f>
        <v>0</v>
      </c>
      <c r="L97" s="123"/>
    </row>
    <row r="98" spans="1:31" s="10" customFormat="1" ht="19.899999999999999" customHeight="1">
      <c r="B98" s="128"/>
      <c r="D98" s="129" t="s">
        <v>133</v>
      </c>
      <c r="E98" s="130"/>
      <c r="F98" s="130"/>
      <c r="G98" s="130"/>
      <c r="H98" s="130"/>
      <c r="I98" s="131"/>
      <c r="J98" s="132">
        <f>J125</f>
        <v>0</v>
      </c>
      <c r="L98" s="128"/>
    </row>
    <row r="99" spans="1:31" s="10" customFormat="1" ht="19.899999999999999" customHeight="1">
      <c r="B99" s="128"/>
      <c r="D99" s="129" t="s">
        <v>1737</v>
      </c>
      <c r="E99" s="130"/>
      <c r="F99" s="130"/>
      <c r="G99" s="130"/>
      <c r="H99" s="130"/>
      <c r="I99" s="131"/>
      <c r="J99" s="132">
        <f>J134</f>
        <v>0</v>
      </c>
      <c r="L99" s="128"/>
    </row>
    <row r="100" spans="1:31" s="10" customFormat="1" ht="19.899999999999999" customHeight="1">
      <c r="B100" s="128"/>
      <c r="D100" s="129" t="s">
        <v>1738</v>
      </c>
      <c r="E100" s="130"/>
      <c r="F100" s="130"/>
      <c r="G100" s="130"/>
      <c r="H100" s="130"/>
      <c r="I100" s="131"/>
      <c r="J100" s="132">
        <f>J137</f>
        <v>0</v>
      </c>
      <c r="L100" s="128"/>
    </row>
    <row r="101" spans="1:31" s="10" customFormat="1" ht="19.899999999999999" customHeight="1">
      <c r="B101" s="128"/>
      <c r="D101" s="129" t="s">
        <v>1739</v>
      </c>
      <c r="E101" s="130"/>
      <c r="F101" s="130"/>
      <c r="G101" s="130"/>
      <c r="H101" s="130"/>
      <c r="I101" s="131"/>
      <c r="J101" s="132">
        <f>J150</f>
        <v>0</v>
      </c>
      <c r="L101" s="128"/>
    </row>
    <row r="102" spans="1:31" s="10" customFormat="1" ht="19.899999999999999" customHeight="1">
      <c r="B102" s="128"/>
      <c r="D102" s="129" t="s">
        <v>1740</v>
      </c>
      <c r="E102" s="130"/>
      <c r="F102" s="130"/>
      <c r="G102" s="130"/>
      <c r="H102" s="130"/>
      <c r="I102" s="131"/>
      <c r="J102" s="132">
        <f>J168</f>
        <v>0</v>
      </c>
      <c r="L102" s="128"/>
    </row>
    <row r="103" spans="1:31" s="9" customFormat="1" ht="24.95" customHeight="1">
      <c r="B103" s="123"/>
      <c r="D103" s="124" t="s">
        <v>1741</v>
      </c>
      <c r="E103" s="125"/>
      <c r="F103" s="125"/>
      <c r="G103" s="125"/>
      <c r="H103" s="125"/>
      <c r="I103" s="126"/>
      <c r="J103" s="127">
        <f>J184</f>
        <v>0</v>
      </c>
      <c r="L103" s="123"/>
    </row>
    <row r="104" spans="1:31" s="2" customFormat="1" ht="21.75" customHeight="1">
      <c r="A104" s="29"/>
      <c r="B104" s="30"/>
      <c r="C104" s="29"/>
      <c r="D104" s="29"/>
      <c r="E104" s="29"/>
      <c r="F104" s="29"/>
      <c r="G104" s="29"/>
      <c r="H104" s="29"/>
      <c r="I104" s="93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5" customHeight="1">
      <c r="A105" s="29"/>
      <c r="B105" s="44"/>
      <c r="C105" s="45"/>
      <c r="D105" s="45"/>
      <c r="E105" s="45"/>
      <c r="F105" s="45"/>
      <c r="G105" s="45"/>
      <c r="H105" s="45"/>
      <c r="I105" s="117"/>
      <c r="J105" s="45"/>
      <c r="K105" s="45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9" spans="1:31" s="2" customFormat="1" ht="6.95" customHeight="1">
      <c r="A109" s="29"/>
      <c r="B109" s="46"/>
      <c r="C109" s="47"/>
      <c r="D109" s="47"/>
      <c r="E109" s="47"/>
      <c r="F109" s="47"/>
      <c r="G109" s="47"/>
      <c r="H109" s="47"/>
      <c r="I109" s="118"/>
      <c r="J109" s="47"/>
      <c r="K109" s="47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24.95" customHeight="1">
      <c r="A110" s="29"/>
      <c r="B110" s="30"/>
      <c r="C110" s="18" t="s">
        <v>148</v>
      </c>
      <c r="D110" s="29"/>
      <c r="E110" s="29"/>
      <c r="F110" s="29"/>
      <c r="G110" s="29"/>
      <c r="H110" s="29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4" t="s">
        <v>16</v>
      </c>
      <c r="D112" s="29"/>
      <c r="E112" s="29"/>
      <c r="F112" s="29"/>
      <c r="G112" s="29"/>
      <c r="H112" s="29"/>
      <c r="I112" s="93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>
      <c r="A113" s="29"/>
      <c r="B113" s="30"/>
      <c r="C113" s="29"/>
      <c r="D113" s="29"/>
      <c r="E113" s="237" t="str">
        <f>E7</f>
        <v>Rekonstrukce vnitřních prostor žst. Choceň</v>
      </c>
      <c r="F113" s="238"/>
      <c r="G113" s="238"/>
      <c r="H113" s="238"/>
      <c r="I113" s="93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113</v>
      </c>
      <c r="D114" s="29"/>
      <c r="E114" s="29"/>
      <c r="F114" s="29"/>
      <c r="G114" s="29"/>
      <c r="H114" s="29"/>
      <c r="I114" s="93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>
      <c r="A115" s="29"/>
      <c r="B115" s="30"/>
      <c r="C115" s="29"/>
      <c r="D115" s="29"/>
      <c r="E115" s="220" t="str">
        <f>E9</f>
        <v>03 - ÚT</v>
      </c>
      <c r="F115" s="236"/>
      <c r="G115" s="236"/>
      <c r="H115" s="236"/>
      <c r="I115" s="93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93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2" customHeight="1">
      <c r="A117" s="29"/>
      <c r="B117" s="30"/>
      <c r="C117" s="24" t="s">
        <v>20</v>
      </c>
      <c r="D117" s="29"/>
      <c r="E117" s="29"/>
      <c r="F117" s="22" t="str">
        <f>F12</f>
        <v>Choceň</v>
      </c>
      <c r="G117" s="29"/>
      <c r="H117" s="29"/>
      <c r="I117" s="94" t="s">
        <v>22</v>
      </c>
      <c r="J117" s="52" t="str">
        <f>IF(J12="","",J12)</f>
        <v>3. 3. 2020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93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>
      <c r="A119" s="29"/>
      <c r="B119" s="30"/>
      <c r="C119" s="24" t="s">
        <v>24</v>
      </c>
      <c r="D119" s="29"/>
      <c r="E119" s="29"/>
      <c r="F119" s="22" t="str">
        <f>E15</f>
        <v>SŽDC, s.o.</v>
      </c>
      <c r="G119" s="29"/>
      <c r="H119" s="29"/>
      <c r="I119" s="94" t="s">
        <v>29</v>
      </c>
      <c r="J119" s="27" t="str">
        <f>E21</f>
        <v>PRODIN a.s.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2" customHeight="1">
      <c r="A120" s="29"/>
      <c r="B120" s="30"/>
      <c r="C120" s="24" t="s">
        <v>27</v>
      </c>
      <c r="D120" s="29"/>
      <c r="E120" s="29"/>
      <c r="F120" s="22" t="str">
        <f>IF(E18="","",E18)</f>
        <v>Vyplň údaj</v>
      </c>
      <c r="G120" s="29"/>
      <c r="H120" s="29"/>
      <c r="I120" s="94" t="s">
        <v>32</v>
      </c>
      <c r="J120" s="27" t="str">
        <f>E24</f>
        <v>PRODIN a.s.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0.35" customHeight="1">
      <c r="A121" s="29"/>
      <c r="B121" s="30"/>
      <c r="C121" s="29"/>
      <c r="D121" s="29"/>
      <c r="E121" s="29"/>
      <c r="F121" s="29"/>
      <c r="G121" s="29"/>
      <c r="H121" s="29"/>
      <c r="I121" s="93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11" customFormat="1" ht="29.25" customHeight="1">
      <c r="A122" s="133"/>
      <c r="B122" s="134"/>
      <c r="C122" s="135" t="s">
        <v>149</v>
      </c>
      <c r="D122" s="136" t="s">
        <v>59</v>
      </c>
      <c r="E122" s="136" t="s">
        <v>55</v>
      </c>
      <c r="F122" s="136" t="s">
        <v>56</v>
      </c>
      <c r="G122" s="136" t="s">
        <v>150</v>
      </c>
      <c r="H122" s="136" t="s">
        <v>151</v>
      </c>
      <c r="I122" s="137" t="s">
        <v>152</v>
      </c>
      <c r="J122" s="138" t="s">
        <v>117</v>
      </c>
      <c r="K122" s="139" t="s">
        <v>153</v>
      </c>
      <c r="L122" s="140"/>
      <c r="M122" s="59" t="s">
        <v>1</v>
      </c>
      <c r="N122" s="60" t="s">
        <v>38</v>
      </c>
      <c r="O122" s="60" t="s">
        <v>154</v>
      </c>
      <c r="P122" s="60" t="s">
        <v>155</v>
      </c>
      <c r="Q122" s="60" t="s">
        <v>156</v>
      </c>
      <c r="R122" s="60" t="s">
        <v>157</v>
      </c>
      <c r="S122" s="60" t="s">
        <v>158</v>
      </c>
      <c r="T122" s="61" t="s">
        <v>159</v>
      </c>
      <c r="U122" s="133"/>
      <c r="V122" s="133"/>
      <c r="W122" s="133"/>
      <c r="X122" s="133"/>
      <c r="Y122" s="133"/>
      <c r="Z122" s="133"/>
      <c r="AA122" s="133"/>
      <c r="AB122" s="133"/>
      <c r="AC122" s="133"/>
      <c r="AD122" s="133"/>
      <c r="AE122" s="133"/>
    </row>
    <row r="123" spans="1:65" s="2" customFormat="1" ht="22.9" customHeight="1">
      <c r="A123" s="29"/>
      <c r="B123" s="30"/>
      <c r="C123" s="66" t="s">
        <v>160</v>
      </c>
      <c r="D123" s="29"/>
      <c r="E123" s="29"/>
      <c r="F123" s="29"/>
      <c r="G123" s="29"/>
      <c r="H123" s="29"/>
      <c r="I123" s="93"/>
      <c r="J123" s="141">
        <f>BK123</f>
        <v>0</v>
      </c>
      <c r="K123" s="29"/>
      <c r="L123" s="30"/>
      <c r="M123" s="62"/>
      <c r="N123" s="53"/>
      <c r="O123" s="63"/>
      <c r="P123" s="142">
        <f>P124+P184</f>
        <v>0</v>
      </c>
      <c r="Q123" s="63"/>
      <c r="R123" s="142">
        <f>R124+R184</f>
        <v>1.48055</v>
      </c>
      <c r="S123" s="63"/>
      <c r="T123" s="143">
        <f>T124+T184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73</v>
      </c>
      <c r="AU123" s="14" t="s">
        <v>119</v>
      </c>
      <c r="BK123" s="144">
        <f>BK124+BK184</f>
        <v>0</v>
      </c>
    </row>
    <row r="124" spans="1:65" s="12" customFormat="1" ht="25.9" customHeight="1">
      <c r="B124" s="145"/>
      <c r="D124" s="146" t="s">
        <v>73</v>
      </c>
      <c r="E124" s="147" t="s">
        <v>681</v>
      </c>
      <c r="F124" s="147" t="s">
        <v>682</v>
      </c>
      <c r="I124" s="148"/>
      <c r="J124" s="149">
        <f>BK124</f>
        <v>0</v>
      </c>
      <c r="L124" s="145"/>
      <c r="M124" s="150"/>
      <c r="N124" s="151"/>
      <c r="O124" s="151"/>
      <c r="P124" s="152">
        <f>P125+P134+P137+P150+P168</f>
        <v>0</v>
      </c>
      <c r="Q124" s="151"/>
      <c r="R124" s="152">
        <f>R125+R134+R137+R150+R168</f>
        <v>1.48055</v>
      </c>
      <c r="S124" s="151"/>
      <c r="T124" s="153">
        <f>T125+T134+T137+T150+T168</f>
        <v>0</v>
      </c>
      <c r="AR124" s="146" t="s">
        <v>84</v>
      </c>
      <c r="AT124" s="154" t="s">
        <v>73</v>
      </c>
      <c r="AU124" s="154" t="s">
        <v>74</v>
      </c>
      <c r="AY124" s="146" t="s">
        <v>163</v>
      </c>
      <c r="BK124" s="155">
        <f>BK125+BK134+BK137+BK150+BK168</f>
        <v>0</v>
      </c>
    </row>
    <row r="125" spans="1:65" s="12" customFormat="1" ht="22.9" customHeight="1">
      <c r="B125" s="145"/>
      <c r="D125" s="146" t="s">
        <v>73</v>
      </c>
      <c r="E125" s="156" t="s">
        <v>753</v>
      </c>
      <c r="F125" s="156" t="s">
        <v>754</v>
      </c>
      <c r="I125" s="148"/>
      <c r="J125" s="157">
        <f>BK125</f>
        <v>0</v>
      </c>
      <c r="L125" s="145"/>
      <c r="M125" s="150"/>
      <c r="N125" s="151"/>
      <c r="O125" s="151"/>
      <c r="P125" s="152">
        <f>SUM(P126:P133)</f>
        <v>0</v>
      </c>
      <c r="Q125" s="151"/>
      <c r="R125" s="152">
        <f>SUM(R126:R133)</f>
        <v>7.0610000000000006E-2</v>
      </c>
      <c r="S125" s="151"/>
      <c r="T125" s="153">
        <f>SUM(T126:T133)</f>
        <v>0</v>
      </c>
      <c r="AR125" s="146" t="s">
        <v>84</v>
      </c>
      <c r="AT125" s="154" t="s">
        <v>73</v>
      </c>
      <c r="AU125" s="154" t="s">
        <v>82</v>
      </c>
      <c r="AY125" s="146" t="s">
        <v>163</v>
      </c>
      <c r="BK125" s="155">
        <f>SUM(BK126:BK133)</f>
        <v>0</v>
      </c>
    </row>
    <row r="126" spans="1:65" s="2" customFormat="1" ht="21.75" customHeight="1">
      <c r="A126" s="29"/>
      <c r="B126" s="158"/>
      <c r="C126" s="159" t="s">
        <v>82</v>
      </c>
      <c r="D126" s="159" t="s">
        <v>166</v>
      </c>
      <c r="E126" s="160" t="s">
        <v>1742</v>
      </c>
      <c r="F126" s="161" t="s">
        <v>1743</v>
      </c>
      <c r="G126" s="162" t="s">
        <v>287</v>
      </c>
      <c r="H126" s="163">
        <v>674</v>
      </c>
      <c r="I126" s="164"/>
      <c r="J126" s="165">
        <f t="shared" ref="J126:J133" si="0">ROUND(I126*H126,2)</f>
        <v>0</v>
      </c>
      <c r="K126" s="166"/>
      <c r="L126" s="30"/>
      <c r="M126" s="167" t="s">
        <v>1</v>
      </c>
      <c r="N126" s="168" t="s">
        <v>39</v>
      </c>
      <c r="O126" s="55"/>
      <c r="P126" s="169">
        <f t="shared" ref="P126:P133" si="1">O126*H126</f>
        <v>0</v>
      </c>
      <c r="Q126" s="169">
        <v>6.0000000000000002E-5</v>
      </c>
      <c r="R126" s="169">
        <f t="shared" ref="R126:R133" si="2">Q126*H126</f>
        <v>4.0440000000000004E-2</v>
      </c>
      <c r="S126" s="169">
        <v>0</v>
      </c>
      <c r="T126" s="170">
        <f t="shared" ref="T126:T133" si="3"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71" t="s">
        <v>536</v>
      </c>
      <c r="AT126" s="171" t="s">
        <v>166</v>
      </c>
      <c r="AU126" s="171" t="s">
        <v>84</v>
      </c>
      <c r="AY126" s="14" t="s">
        <v>163</v>
      </c>
      <c r="BE126" s="172">
        <f t="shared" ref="BE126:BE133" si="4">IF(N126="základní",J126,0)</f>
        <v>0</v>
      </c>
      <c r="BF126" s="172">
        <f t="shared" ref="BF126:BF133" si="5">IF(N126="snížená",J126,0)</f>
        <v>0</v>
      </c>
      <c r="BG126" s="172">
        <f t="shared" ref="BG126:BG133" si="6">IF(N126="zákl. přenesená",J126,0)</f>
        <v>0</v>
      </c>
      <c r="BH126" s="172">
        <f t="shared" ref="BH126:BH133" si="7">IF(N126="sníž. přenesená",J126,0)</f>
        <v>0</v>
      </c>
      <c r="BI126" s="172">
        <f t="shared" ref="BI126:BI133" si="8">IF(N126="nulová",J126,0)</f>
        <v>0</v>
      </c>
      <c r="BJ126" s="14" t="s">
        <v>82</v>
      </c>
      <c r="BK126" s="172">
        <f t="shared" ref="BK126:BK133" si="9">ROUND(I126*H126,2)</f>
        <v>0</v>
      </c>
      <c r="BL126" s="14" t="s">
        <v>536</v>
      </c>
      <c r="BM126" s="171" t="s">
        <v>84</v>
      </c>
    </row>
    <row r="127" spans="1:65" s="2" customFormat="1" ht="21.75" customHeight="1">
      <c r="A127" s="29"/>
      <c r="B127" s="158"/>
      <c r="C127" s="173" t="s">
        <v>84</v>
      </c>
      <c r="D127" s="173" t="s">
        <v>207</v>
      </c>
      <c r="E127" s="174" t="s">
        <v>1744</v>
      </c>
      <c r="F127" s="175" t="s">
        <v>1745</v>
      </c>
      <c r="G127" s="176" t="s">
        <v>287</v>
      </c>
      <c r="H127" s="177">
        <v>341</v>
      </c>
      <c r="I127" s="178"/>
      <c r="J127" s="179">
        <f t="shared" si="0"/>
        <v>0</v>
      </c>
      <c r="K127" s="180"/>
      <c r="L127" s="181"/>
      <c r="M127" s="182" t="s">
        <v>1</v>
      </c>
      <c r="N127" s="183" t="s">
        <v>39</v>
      </c>
      <c r="O127" s="55"/>
      <c r="P127" s="169">
        <f t="shared" si="1"/>
        <v>0</v>
      </c>
      <c r="Q127" s="169">
        <v>6.9999999999999994E-5</v>
      </c>
      <c r="R127" s="169">
        <f t="shared" si="2"/>
        <v>2.3869999999999999E-2</v>
      </c>
      <c r="S127" s="169">
        <v>0</v>
      </c>
      <c r="T127" s="170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71" t="s">
        <v>692</v>
      </c>
      <c r="AT127" s="171" t="s">
        <v>207</v>
      </c>
      <c r="AU127" s="171" t="s">
        <v>84</v>
      </c>
      <c r="AY127" s="14" t="s">
        <v>163</v>
      </c>
      <c r="BE127" s="172">
        <f t="shared" si="4"/>
        <v>0</v>
      </c>
      <c r="BF127" s="172">
        <f t="shared" si="5"/>
        <v>0</v>
      </c>
      <c r="BG127" s="172">
        <f t="shared" si="6"/>
        <v>0</v>
      </c>
      <c r="BH127" s="172">
        <f t="shared" si="7"/>
        <v>0</v>
      </c>
      <c r="BI127" s="172">
        <f t="shared" si="8"/>
        <v>0</v>
      </c>
      <c r="BJ127" s="14" t="s">
        <v>82</v>
      </c>
      <c r="BK127" s="172">
        <f t="shared" si="9"/>
        <v>0</v>
      </c>
      <c r="BL127" s="14" t="s">
        <v>536</v>
      </c>
      <c r="BM127" s="171" t="s">
        <v>170</v>
      </c>
    </row>
    <row r="128" spans="1:65" s="2" customFormat="1" ht="21.75" customHeight="1">
      <c r="A128" s="29"/>
      <c r="B128" s="158"/>
      <c r="C128" s="173" t="s">
        <v>229</v>
      </c>
      <c r="D128" s="173" t="s">
        <v>207</v>
      </c>
      <c r="E128" s="174" t="s">
        <v>1746</v>
      </c>
      <c r="F128" s="175" t="s">
        <v>1747</v>
      </c>
      <c r="G128" s="176" t="s">
        <v>287</v>
      </c>
      <c r="H128" s="177">
        <v>90</v>
      </c>
      <c r="I128" s="178"/>
      <c r="J128" s="179">
        <f t="shared" si="0"/>
        <v>0</v>
      </c>
      <c r="K128" s="180"/>
      <c r="L128" s="181"/>
      <c r="M128" s="182" t="s">
        <v>1</v>
      </c>
      <c r="N128" s="183" t="s">
        <v>39</v>
      </c>
      <c r="O128" s="55"/>
      <c r="P128" s="169">
        <f t="shared" si="1"/>
        <v>0</v>
      </c>
      <c r="Q128" s="169">
        <v>6.9999999999999994E-5</v>
      </c>
      <c r="R128" s="169">
        <f t="shared" si="2"/>
        <v>6.2999999999999992E-3</v>
      </c>
      <c r="S128" s="169">
        <v>0</v>
      </c>
      <c r="T128" s="170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71" t="s">
        <v>692</v>
      </c>
      <c r="AT128" s="171" t="s">
        <v>207</v>
      </c>
      <c r="AU128" s="171" t="s">
        <v>84</v>
      </c>
      <c r="AY128" s="14" t="s">
        <v>163</v>
      </c>
      <c r="BE128" s="172">
        <f t="shared" si="4"/>
        <v>0</v>
      </c>
      <c r="BF128" s="172">
        <f t="shared" si="5"/>
        <v>0</v>
      </c>
      <c r="BG128" s="172">
        <f t="shared" si="6"/>
        <v>0</v>
      </c>
      <c r="BH128" s="172">
        <f t="shared" si="7"/>
        <v>0</v>
      </c>
      <c r="BI128" s="172">
        <f t="shared" si="8"/>
        <v>0</v>
      </c>
      <c r="BJ128" s="14" t="s">
        <v>82</v>
      </c>
      <c r="BK128" s="172">
        <f t="shared" si="9"/>
        <v>0</v>
      </c>
      <c r="BL128" s="14" t="s">
        <v>536</v>
      </c>
      <c r="BM128" s="171" t="s">
        <v>308</v>
      </c>
    </row>
    <row r="129" spans="1:65" s="2" customFormat="1" ht="21.75" customHeight="1">
      <c r="A129" s="29"/>
      <c r="B129" s="158"/>
      <c r="C129" s="173" t="s">
        <v>170</v>
      </c>
      <c r="D129" s="173" t="s">
        <v>207</v>
      </c>
      <c r="E129" s="174" t="s">
        <v>1748</v>
      </c>
      <c r="F129" s="175" t="s">
        <v>1749</v>
      </c>
      <c r="G129" s="176" t="s">
        <v>287</v>
      </c>
      <c r="H129" s="177">
        <v>135</v>
      </c>
      <c r="I129" s="178"/>
      <c r="J129" s="179">
        <f t="shared" si="0"/>
        <v>0</v>
      </c>
      <c r="K129" s="180"/>
      <c r="L129" s="181"/>
      <c r="M129" s="182" t="s">
        <v>1</v>
      </c>
      <c r="N129" s="183" t="s">
        <v>39</v>
      </c>
      <c r="O129" s="55"/>
      <c r="P129" s="169">
        <f t="shared" si="1"/>
        <v>0</v>
      </c>
      <c r="Q129" s="169">
        <v>0</v>
      </c>
      <c r="R129" s="169">
        <f t="shared" si="2"/>
        <v>0</v>
      </c>
      <c r="S129" s="169">
        <v>0</v>
      </c>
      <c r="T129" s="170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1" t="s">
        <v>692</v>
      </c>
      <c r="AT129" s="171" t="s">
        <v>207</v>
      </c>
      <c r="AU129" s="171" t="s">
        <v>84</v>
      </c>
      <c r="AY129" s="14" t="s">
        <v>163</v>
      </c>
      <c r="BE129" s="172">
        <f t="shared" si="4"/>
        <v>0</v>
      </c>
      <c r="BF129" s="172">
        <f t="shared" si="5"/>
        <v>0</v>
      </c>
      <c r="BG129" s="172">
        <f t="shared" si="6"/>
        <v>0</v>
      </c>
      <c r="BH129" s="172">
        <f t="shared" si="7"/>
        <v>0</v>
      </c>
      <c r="BI129" s="172">
        <f t="shared" si="8"/>
        <v>0</v>
      </c>
      <c r="BJ129" s="14" t="s">
        <v>82</v>
      </c>
      <c r="BK129" s="172">
        <f t="shared" si="9"/>
        <v>0</v>
      </c>
      <c r="BL129" s="14" t="s">
        <v>536</v>
      </c>
      <c r="BM129" s="171" t="s">
        <v>210</v>
      </c>
    </row>
    <row r="130" spans="1:65" s="2" customFormat="1" ht="21.75" customHeight="1">
      <c r="A130" s="29"/>
      <c r="B130" s="158"/>
      <c r="C130" s="173" t="s">
        <v>298</v>
      </c>
      <c r="D130" s="173" t="s">
        <v>207</v>
      </c>
      <c r="E130" s="174" t="s">
        <v>1750</v>
      </c>
      <c r="F130" s="175" t="s">
        <v>1751</v>
      </c>
      <c r="G130" s="176" t="s">
        <v>287</v>
      </c>
      <c r="H130" s="177">
        <v>54</v>
      </c>
      <c r="I130" s="178"/>
      <c r="J130" s="179">
        <f t="shared" si="0"/>
        <v>0</v>
      </c>
      <c r="K130" s="180"/>
      <c r="L130" s="181"/>
      <c r="M130" s="182" t="s">
        <v>1</v>
      </c>
      <c r="N130" s="183" t="s">
        <v>39</v>
      </c>
      <c r="O130" s="55"/>
      <c r="P130" s="169">
        <f t="shared" si="1"/>
        <v>0</v>
      </c>
      <c r="Q130" s="169">
        <v>0</v>
      </c>
      <c r="R130" s="169">
        <f t="shared" si="2"/>
        <v>0</v>
      </c>
      <c r="S130" s="169">
        <v>0</v>
      </c>
      <c r="T130" s="170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1" t="s">
        <v>692</v>
      </c>
      <c r="AT130" s="171" t="s">
        <v>207</v>
      </c>
      <c r="AU130" s="171" t="s">
        <v>84</v>
      </c>
      <c r="AY130" s="14" t="s">
        <v>163</v>
      </c>
      <c r="BE130" s="172">
        <f t="shared" si="4"/>
        <v>0</v>
      </c>
      <c r="BF130" s="172">
        <f t="shared" si="5"/>
        <v>0</v>
      </c>
      <c r="BG130" s="172">
        <f t="shared" si="6"/>
        <v>0</v>
      </c>
      <c r="BH130" s="172">
        <f t="shared" si="7"/>
        <v>0</v>
      </c>
      <c r="BI130" s="172">
        <f t="shared" si="8"/>
        <v>0</v>
      </c>
      <c r="BJ130" s="14" t="s">
        <v>82</v>
      </c>
      <c r="BK130" s="172">
        <f t="shared" si="9"/>
        <v>0</v>
      </c>
      <c r="BL130" s="14" t="s">
        <v>536</v>
      </c>
      <c r="BM130" s="171" t="s">
        <v>109</v>
      </c>
    </row>
    <row r="131" spans="1:65" s="2" customFormat="1" ht="21.75" customHeight="1">
      <c r="A131" s="29"/>
      <c r="B131" s="158"/>
      <c r="C131" s="173" t="s">
        <v>308</v>
      </c>
      <c r="D131" s="173" t="s">
        <v>207</v>
      </c>
      <c r="E131" s="174" t="s">
        <v>1752</v>
      </c>
      <c r="F131" s="175" t="s">
        <v>1753</v>
      </c>
      <c r="G131" s="176" t="s">
        <v>287</v>
      </c>
      <c r="H131" s="177">
        <v>54</v>
      </c>
      <c r="I131" s="178"/>
      <c r="J131" s="179">
        <f t="shared" si="0"/>
        <v>0</v>
      </c>
      <c r="K131" s="180"/>
      <c r="L131" s="181"/>
      <c r="M131" s="182" t="s">
        <v>1</v>
      </c>
      <c r="N131" s="183" t="s">
        <v>39</v>
      </c>
      <c r="O131" s="55"/>
      <c r="P131" s="169">
        <f t="shared" si="1"/>
        <v>0</v>
      </c>
      <c r="Q131" s="169">
        <v>0</v>
      </c>
      <c r="R131" s="169">
        <f t="shared" si="2"/>
        <v>0</v>
      </c>
      <c r="S131" s="169">
        <v>0</v>
      </c>
      <c r="T131" s="170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1" t="s">
        <v>692</v>
      </c>
      <c r="AT131" s="171" t="s">
        <v>207</v>
      </c>
      <c r="AU131" s="171" t="s">
        <v>84</v>
      </c>
      <c r="AY131" s="14" t="s">
        <v>163</v>
      </c>
      <c r="BE131" s="172">
        <f t="shared" si="4"/>
        <v>0</v>
      </c>
      <c r="BF131" s="172">
        <f t="shared" si="5"/>
        <v>0</v>
      </c>
      <c r="BG131" s="172">
        <f t="shared" si="6"/>
        <v>0</v>
      </c>
      <c r="BH131" s="172">
        <f t="shared" si="7"/>
        <v>0</v>
      </c>
      <c r="BI131" s="172">
        <f t="shared" si="8"/>
        <v>0</v>
      </c>
      <c r="BJ131" s="14" t="s">
        <v>82</v>
      </c>
      <c r="BK131" s="172">
        <f t="shared" si="9"/>
        <v>0</v>
      </c>
      <c r="BL131" s="14" t="s">
        <v>536</v>
      </c>
      <c r="BM131" s="171" t="s">
        <v>1368</v>
      </c>
    </row>
    <row r="132" spans="1:65" s="2" customFormat="1" ht="16.5" customHeight="1">
      <c r="A132" s="29"/>
      <c r="B132" s="158"/>
      <c r="C132" s="173" t="s">
        <v>512</v>
      </c>
      <c r="D132" s="173" t="s">
        <v>207</v>
      </c>
      <c r="E132" s="174" t="s">
        <v>1754</v>
      </c>
      <c r="F132" s="175" t="s">
        <v>1755</v>
      </c>
      <c r="G132" s="176" t="s">
        <v>246</v>
      </c>
      <c r="H132" s="177">
        <v>1150</v>
      </c>
      <c r="I132" s="178"/>
      <c r="J132" s="179">
        <f t="shared" si="0"/>
        <v>0</v>
      </c>
      <c r="K132" s="180"/>
      <c r="L132" s="181"/>
      <c r="M132" s="182" t="s">
        <v>1</v>
      </c>
      <c r="N132" s="183" t="s">
        <v>39</v>
      </c>
      <c r="O132" s="55"/>
      <c r="P132" s="169">
        <f t="shared" si="1"/>
        <v>0</v>
      </c>
      <c r="Q132" s="169">
        <v>0</v>
      </c>
      <c r="R132" s="169">
        <f t="shared" si="2"/>
        <v>0</v>
      </c>
      <c r="S132" s="169">
        <v>0</v>
      </c>
      <c r="T132" s="170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1" t="s">
        <v>692</v>
      </c>
      <c r="AT132" s="171" t="s">
        <v>207</v>
      </c>
      <c r="AU132" s="171" t="s">
        <v>84</v>
      </c>
      <c r="AY132" s="14" t="s">
        <v>163</v>
      </c>
      <c r="BE132" s="172">
        <f t="shared" si="4"/>
        <v>0</v>
      </c>
      <c r="BF132" s="172">
        <f t="shared" si="5"/>
        <v>0</v>
      </c>
      <c r="BG132" s="172">
        <f t="shared" si="6"/>
        <v>0</v>
      </c>
      <c r="BH132" s="172">
        <f t="shared" si="7"/>
        <v>0</v>
      </c>
      <c r="BI132" s="172">
        <f t="shared" si="8"/>
        <v>0</v>
      </c>
      <c r="BJ132" s="14" t="s">
        <v>82</v>
      </c>
      <c r="BK132" s="172">
        <f t="shared" si="9"/>
        <v>0</v>
      </c>
      <c r="BL132" s="14" t="s">
        <v>536</v>
      </c>
      <c r="BM132" s="171" t="s">
        <v>568</v>
      </c>
    </row>
    <row r="133" spans="1:65" s="2" customFormat="1" ht="16.5" customHeight="1">
      <c r="A133" s="29"/>
      <c r="B133" s="158"/>
      <c r="C133" s="173" t="s">
        <v>210</v>
      </c>
      <c r="D133" s="173" t="s">
        <v>207</v>
      </c>
      <c r="E133" s="174" t="s">
        <v>1756</v>
      </c>
      <c r="F133" s="175" t="s">
        <v>1757</v>
      </c>
      <c r="G133" s="176" t="s">
        <v>246</v>
      </c>
      <c r="H133" s="177">
        <v>12</v>
      </c>
      <c r="I133" s="178"/>
      <c r="J133" s="179">
        <f t="shared" si="0"/>
        <v>0</v>
      </c>
      <c r="K133" s="180"/>
      <c r="L133" s="181"/>
      <c r="M133" s="182" t="s">
        <v>1</v>
      </c>
      <c r="N133" s="183" t="s">
        <v>39</v>
      </c>
      <c r="O133" s="55"/>
      <c r="P133" s="169">
        <f t="shared" si="1"/>
        <v>0</v>
      </c>
      <c r="Q133" s="169">
        <v>0</v>
      </c>
      <c r="R133" s="169">
        <f t="shared" si="2"/>
        <v>0</v>
      </c>
      <c r="S133" s="169">
        <v>0</v>
      </c>
      <c r="T133" s="170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1" t="s">
        <v>692</v>
      </c>
      <c r="AT133" s="171" t="s">
        <v>207</v>
      </c>
      <c r="AU133" s="171" t="s">
        <v>84</v>
      </c>
      <c r="AY133" s="14" t="s">
        <v>163</v>
      </c>
      <c r="BE133" s="172">
        <f t="shared" si="4"/>
        <v>0</v>
      </c>
      <c r="BF133" s="172">
        <f t="shared" si="5"/>
        <v>0</v>
      </c>
      <c r="BG133" s="172">
        <f t="shared" si="6"/>
        <v>0</v>
      </c>
      <c r="BH133" s="172">
        <f t="shared" si="7"/>
        <v>0</v>
      </c>
      <c r="BI133" s="172">
        <f t="shared" si="8"/>
        <v>0</v>
      </c>
      <c r="BJ133" s="14" t="s">
        <v>82</v>
      </c>
      <c r="BK133" s="172">
        <f t="shared" si="9"/>
        <v>0</v>
      </c>
      <c r="BL133" s="14" t="s">
        <v>536</v>
      </c>
      <c r="BM133" s="171" t="s">
        <v>536</v>
      </c>
    </row>
    <row r="134" spans="1:65" s="12" customFormat="1" ht="22.9" customHeight="1">
      <c r="B134" s="145"/>
      <c r="D134" s="146" t="s">
        <v>73</v>
      </c>
      <c r="E134" s="156" t="s">
        <v>1758</v>
      </c>
      <c r="F134" s="156" t="s">
        <v>1759</v>
      </c>
      <c r="I134" s="148"/>
      <c r="J134" s="157">
        <f>BK134</f>
        <v>0</v>
      </c>
      <c r="L134" s="145"/>
      <c r="M134" s="150"/>
      <c r="N134" s="151"/>
      <c r="O134" s="151"/>
      <c r="P134" s="152">
        <f>SUM(P135:P136)</f>
        <v>0</v>
      </c>
      <c r="Q134" s="151"/>
      <c r="R134" s="152">
        <f>SUM(R135:R136)</f>
        <v>1.3439999999999999E-2</v>
      </c>
      <c r="S134" s="151"/>
      <c r="T134" s="153">
        <f>SUM(T135:T136)</f>
        <v>0</v>
      </c>
      <c r="AR134" s="146" t="s">
        <v>84</v>
      </c>
      <c r="AT134" s="154" t="s">
        <v>73</v>
      </c>
      <c r="AU134" s="154" t="s">
        <v>82</v>
      </c>
      <c r="AY134" s="146" t="s">
        <v>163</v>
      </c>
      <c r="BK134" s="155">
        <f>SUM(BK135:BK136)</f>
        <v>0</v>
      </c>
    </row>
    <row r="135" spans="1:65" s="2" customFormat="1" ht="16.5" customHeight="1">
      <c r="A135" s="29"/>
      <c r="B135" s="158"/>
      <c r="C135" s="159" t="s">
        <v>470</v>
      </c>
      <c r="D135" s="159" t="s">
        <v>166</v>
      </c>
      <c r="E135" s="160" t="s">
        <v>1760</v>
      </c>
      <c r="F135" s="161" t="s">
        <v>1761</v>
      </c>
      <c r="G135" s="162" t="s">
        <v>246</v>
      </c>
      <c r="H135" s="163">
        <v>12</v>
      </c>
      <c r="I135" s="164"/>
      <c r="J135" s="165">
        <f>ROUND(I135*H135,2)</f>
        <v>0</v>
      </c>
      <c r="K135" s="166"/>
      <c r="L135" s="30"/>
      <c r="M135" s="167" t="s">
        <v>1</v>
      </c>
      <c r="N135" s="168" t="s">
        <v>39</v>
      </c>
      <c r="O135" s="55"/>
      <c r="P135" s="169">
        <f>O135*H135</f>
        <v>0</v>
      </c>
      <c r="Q135" s="169">
        <v>1.1199999999999999E-3</v>
      </c>
      <c r="R135" s="169">
        <f>Q135*H135</f>
        <v>1.3439999999999999E-2</v>
      </c>
      <c r="S135" s="169">
        <v>0</v>
      </c>
      <c r="T135" s="170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1" t="s">
        <v>536</v>
      </c>
      <c r="AT135" s="171" t="s">
        <v>166</v>
      </c>
      <c r="AU135" s="171" t="s">
        <v>84</v>
      </c>
      <c r="AY135" s="14" t="s">
        <v>163</v>
      </c>
      <c r="BE135" s="172">
        <f>IF(N135="základní",J135,0)</f>
        <v>0</v>
      </c>
      <c r="BF135" s="172">
        <f>IF(N135="snížená",J135,0)</f>
        <v>0</v>
      </c>
      <c r="BG135" s="172">
        <f>IF(N135="zákl. přenesená",J135,0)</f>
        <v>0</v>
      </c>
      <c r="BH135" s="172">
        <f>IF(N135="sníž. přenesená",J135,0)</f>
        <v>0</v>
      </c>
      <c r="BI135" s="172">
        <f>IF(N135="nulová",J135,0)</f>
        <v>0</v>
      </c>
      <c r="BJ135" s="14" t="s">
        <v>82</v>
      </c>
      <c r="BK135" s="172">
        <f>ROUND(I135*H135,2)</f>
        <v>0</v>
      </c>
      <c r="BL135" s="14" t="s">
        <v>536</v>
      </c>
      <c r="BM135" s="171" t="s">
        <v>560</v>
      </c>
    </row>
    <row r="136" spans="1:65" s="2" customFormat="1" ht="21.75" customHeight="1">
      <c r="A136" s="29"/>
      <c r="B136" s="158"/>
      <c r="C136" s="159" t="s">
        <v>109</v>
      </c>
      <c r="D136" s="159" t="s">
        <v>166</v>
      </c>
      <c r="E136" s="160" t="s">
        <v>1762</v>
      </c>
      <c r="F136" s="161" t="s">
        <v>1763</v>
      </c>
      <c r="G136" s="162" t="s">
        <v>246</v>
      </c>
      <c r="H136" s="163">
        <v>1</v>
      </c>
      <c r="I136" s="164"/>
      <c r="J136" s="165">
        <f>ROUND(I136*H136,2)</f>
        <v>0</v>
      </c>
      <c r="K136" s="166"/>
      <c r="L136" s="30"/>
      <c r="M136" s="167" t="s">
        <v>1</v>
      </c>
      <c r="N136" s="168" t="s">
        <v>39</v>
      </c>
      <c r="O136" s="55"/>
      <c r="P136" s="169">
        <f>O136*H136</f>
        <v>0</v>
      </c>
      <c r="Q136" s="169">
        <v>0</v>
      </c>
      <c r="R136" s="169">
        <f>Q136*H136</f>
        <v>0</v>
      </c>
      <c r="S136" s="169">
        <v>0</v>
      </c>
      <c r="T136" s="170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1" t="s">
        <v>536</v>
      </c>
      <c r="AT136" s="171" t="s">
        <v>166</v>
      </c>
      <c r="AU136" s="171" t="s">
        <v>84</v>
      </c>
      <c r="AY136" s="14" t="s">
        <v>163</v>
      </c>
      <c r="BE136" s="172">
        <f>IF(N136="základní",J136,0)</f>
        <v>0</v>
      </c>
      <c r="BF136" s="172">
        <f>IF(N136="snížená",J136,0)</f>
        <v>0</v>
      </c>
      <c r="BG136" s="172">
        <f>IF(N136="zákl. přenesená",J136,0)</f>
        <v>0</v>
      </c>
      <c r="BH136" s="172">
        <f>IF(N136="sníž. přenesená",J136,0)</f>
        <v>0</v>
      </c>
      <c r="BI136" s="172">
        <f>IF(N136="nulová",J136,0)</f>
        <v>0</v>
      </c>
      <c r="BJ136" s="14" t="s">
        <v>82</v>
      </c>
      <c r="BK136" s="172">
        <f>ROUND(I136*H136,2)</f>
        <v>0</v>
      </c>
      <c r="BL136" s="14" t="s">
        <v>536</v>
      </c>
      <c r="BM136" s="171" t="s">
        <v>544</v>
      </c>
    </row>
    <row r="137" spans="1:65" s="12" customFormat="1" ht="22.9" customHeight="1">
      <c r="B137" s="145"/>
      <c r="D137" s="146" t="s">
        <v>73</v>
      </c>
      <c r="E137" s="156" t="s">
        <v>1764</v>
      </c>
      <c r="F137" s="156" t="s">
        <v>1765</v>
      </c>
      <c r="I137" s="148"/>
      <c r="J137" s="157">
        <f>BK137</f>
        <v>0</v>
      </c>
      <c r="L137" s="145"/>
      <c r="M137" s="150"/>
      <c r="N137" s="151"/>
      <c r="O137" s="151"/>
      <c r="P137" s="152">
        <f>SUM(P138:P149)</f>
        <v>0</v>
      </c>
      <c r="Q137" s="151"/>
      <c r="R137" s="152">
        <f>SUM(R138:R149)</f>
        <v>0.30478000000000005</v>
      </c>
      <c r="S137" s="151"/>
      <c r="T137" s="153">
        <f>SUM(T138:T149)</f>
        <v>0</v>
      </c>
      <c r="AR137" s="146" t="s">
        <v>84</v>
      </c>
      <c r="AT137" s="154" t="s">
        <v>73</v>
      </c>
      <c r="AU137" s="154" t="s">
        <v>82</v>
      </c>
      <c r="AY137" s="146" t="s">
        <v>163</v>
      </c>
      <c r="BK137" s="155">
        <f>SUM(BK138:BK149)</f>
        <v>0</v>
      </c>
    </row>
    <row r="138" spans="1:65" s="2" customFormat="1" ht="21.75" customHeight="1">
      <c r="A138" s="29"/>
      <c r="B138" s="158"/>
      <c r="C138" s="159" t="s">
        <v>609</v>
      </c>
      <c r="D138" s="159" t="s">
        <v>166</v>
      </c>
      <c r="E138" s="160" t="s">
        <v>1766</v>
      </c>
      <c r="F138" s="161" t="s">
        <v>1767</v>
      </c>
      <c r="G138" s="162" t="s">
        <v>287</v>
      </c>
      <c r="H138" s="163">
        <v>341</v>
      </c>
      <c r="I138" s="164"/>
      <c r="J138" s="165">
        <f t="shared" ref="J138:J149" si="10">ROUND(I138*H138,2)</f>
        <v>0</v>
      </c>
      <c r="K138" s="166"/>
      <c r="L138" s="30"/>
      <c r="M138" s="167" t="s">
        <v>1</v>
      </c>
      <c r="N138" s="168" t="s">
        <v>39</v>
      </c>
      <c r="O138" s="55"/>
      <c r="P138" s="169">
        <f t="shared" ref="P138:P149" si="11">O138*H138</f>
        <v>0</v>
      </c>
      <c r="Q138" s="169">
        <v>4.6000000000000001E-4</v>
      </c>
      <c r="R138" s="169">
        <f t="shared" ref="R138:R149" si="12">Q138*H138</f>
        <v>0.15686</v>
      </c>
      <c r="S138" s="169">
        <v>0</v>
      </c>
      <c r="T138" s="170">
        <f t="shared" ref="T138:T149" si="13"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1" t="s">
        <v>536</v>
      </c>
      <c r="AT138" s="171" t="s">
        <v>166</v>
      </c>
      <c r="AU138" s="171" t="s">
        <v>84</v>
      </c>
      <c r="AY138" s="14" t="s">
        <v>163</v>
      </c>
      <c r="BE138" s="172">
        <f t="shared" ref="BE138:BE149" si="14">IF(N138="základní",J138,0)</f>
        <v>0</v>
      </c>
      <c r="BF138" s="172">
        <f t="shared" ref="BF138:BF149" si="15">IF(N138="snížená",J138,0)</f>
        <v>0</v>
      </c>
      <c r="BG138" s="172">
        <f t="shared" ref="BG138:BG149" si="16">IF(N138="zákl. přenesená",J138,0)</f>
        <v>0</v>
      </c>
      <c r="BH138" s="172">
        <f t="shared" ref="BH138:BH149" si="17">IF(N138="sníž. přenesená",J138,0)</f>
        <v>0</v>
      </c>
      <c r="BI138" s="172">
        <f t="shared" ref="BI138:BI149" si="18">IF(N138="nulová",J138,0)</f>
        <v>0</v>
      </c>
      <c r="BJ138" s="14" t="s">
        <v>82</v>
      </c>
      <c r="BK138" s="172">
        <f t="shared" ref="BK138:BK149" si="19">ROUND(I138*H138,2)</f>
        <v>0</v>
      </c>
      <c r="BL138" s="14" t="s">
        <v>536</v>
      </c>
      <c r="BM138" s="171" t="s">
        <v>584</v>
      </c>
    </row>
    <row r="139" spans="1:65" s="2" customFormat="1" ht="21.75" customHeight="1">
      <c r="A139" s="29"/>
      <c r="B139" s="158"/>
      <c r="C139" s="159" t="s">
        <v>1368</v>
      </c>
      <c r="D139" s="159" t="s">
        <v>166</v>
      </c>
      <c r="E139" s="160" t="s">
        <v>1768</v>
      </c>
      <c r="F139" s="161" t="s">
        <v>1769</v>
      </c>
      <c r="G139" s="162" t="s">
        <v>287</v>
      </c>
      <c r="H139" s="163">
        <v>90</v>
      </c>
      <c r="I139" s="164"/>
      <c r="J139" s="165">
        <f t="shared" si="10"/>
        <v>0</v>
      </c>
      <c r="K139" s="166"/>
      <c r="L139" s="30"/>
      <c r="M139" s="167" t="s">
        <v>1</v>
      </c>
      <c r="N139" s="168" t="s">
        <v>39</v>
      </c>
      <c r="O139" s="55"/>
      <c r="P139" s="169">
        <f t="shared" si="11"/>
        <v>0</v>
      </c>
      <c r="Q139" s="169">
        <v>5.6999999999999998E-4</v>
      </c>
      <c r="R139" s="169">
        <f t="shared" si="12"/>
        <v>5.1299999999999998E-2</v>
      </c>
      <c r="S139" s="169">
        <v>0</v>
      </c>
      <c r="T139" s="170">
        <f t="shared" si="1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1" t="s">
        <v>536</v>
      </c>
      <c r="AT139" s="171" t="s">
        <v>166</v>
      </c>
      <c r="AU139" s="171" t="s">
        <v>84</v>
      </c>
      <c r="AY139" s="14" t="s">
        <v>163</v>
      </c>
      <c r="BE139" s="172">
        <f t="shared" si="14"/>
        <v>0</v>
      </c>
      <c r="BF139" s="172">
        <f t="shared" si="15"/>
        <v>0</v>
      </c>
      <c r="BG139" s="172">
        <f t="shared" si="16"/>
        <v>0</v>
      </c>
      <c r="BH139" s="172">
        <f t="shared" si="17"/>
        <v>0</v>
      </c>
      <c r="BI139" s="172">
        <f t="shared" si="18"/>
        <v>0</v>
      </c>
      <c r="BJ139" s="14" t="s">
        <v>82</v>
      </c>
      <c r="BK139" s="172">
        <f t="shared" si="19"/>
        <v>0</v>
      </c>
      <c r="BL139" s="14" t="s">
        <v>536</v>
      </c>
      <c r="BM139" s="171" t="s">
        <v>548</v>
      </c>
    </row>
    <row r="140" spans="1:65" s="2" customFormat="1" ht="21.75" customHeight="1">
      <c r="A140" s="29"/>
      <c r="B140" s="158"/>
      <c r="C140" s="159" t="s">
        <v>613</v>
      </c>
      <c r="D140" s="159" t="s">
        <v>166</v>
      </c>
      <c r="E140" s="160" t="s">
        <v>1770</v>
      </c>
      <c r="F140" s="161" t="s">
        <v>1771</v>
      </c>
      <c r="G140" s="162" t="s">
        <v>287</v>
      </c>
      <c r="H140" s="163">
        <v>135</v>
      </c>
      <c r="I140" s="164"/>
      <c r="J140" s="165">
        <f t="shared" si="10"/>
        <v>0</v>
      </c>
      <c r="K140" s="166"/>
      <c r="L140" s="30"/>
      <c r="M140" s="167" t="s">
        <v>1</v>
      </c>
      <c r="N140" s="168" t="s">
        <v>39</v>
      </c>
      <c r="O140" s="55"/>
      <c r="P140" s="169">
        <f t="shared" si="11"/>
        <v>0</v>
      </c>
      <c r="Q140" s="169">
        <v>6.9999999999999999E-4</v>
      </c>
      <c r="R140" s="169">
        <f t="shared" si="12"/>
        <v>9.4500000000000001E-2</v>
      </c>
      <c r="S140" s="169">
        <v>0</v>
      </c>
      <c r="T140" s="170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1" t="s">
        <v>536</v>
      </c>
      <c r="AT140" s="171" t="s">
        <v>166</v>
      </c>
      <c r="AU140" s="171" t="s">
        <v>84</v>
      </c>
      <c r="AY140" s="14" t="s">
        <v>163</v>
      </c>
      <c r="BE140" s="172">
        <f t="shared" si="14"/>
        <v>0</v>
      </c>
      <c r="BF140" s="172">
        <f t="shared" si="15"/>
        <v>0</v>
      </c>
      <c r="BG140" s="172">
        <f t="shared" si="16"/>
        <v>0</v>
      </c>
      <c r="BH140" s="172">
        <f t="shared" si="17"/>
        <v>0</v>
      </c>
      <c r="BI140" s="172">
        <f t="shared" si="18"/>
        <v>0</v>
      </c>
      <c r="BJ140" s="14" t="s">
        <v>82</v>
      </c>
      <c r="BK140" s="172">
        <f t="shared" si="19"/>
        <v>0</v>
      </c>
      <c r="BL140" s="14" t="s">
        <v>536</v>
      </c>
      <c r="BM140" s="171" t="s">
        <v>268</v>
      </c>
    </row>
    <row r="141" spans="1:65" s="2" customFormat="1" ht="21.75" customHeight="1">
      <c r="A141" s="29"/>
      <c r="B141" s="158"/>
      <c r="C141" s="159" t="s">
        <v>568</v>
      </c>
      <c r="D141" s="159" t="s">
        <v>166</v>
      </c>
      <c r="E141" s="160" t="s">
        <v>1772</v>
      </c>
      <c r="F141" s="161" t="s">
        <v>1773</v>
      </c>
      <c r="G141" s="162" t="s">
        <v>287</v>
      </c>
      <c r="H141" s="163">
        <v>54</v>
      </c>
      <c r="I141" s="164"/>
      <c r="J141" s="165">
        <f t="shared" si="10"/>
        <v>0</v>
      </c>
      <c r="K141" s="166"/>
      <c r="L141" s="30"/>
      <c r="M141" s="167" t="s">
        <v>1</v>
      </c>
      <c r="N141" s="168" t="s">
        <v>39</v>
      </c>
      <c r="O141" s="55"/>
      <c r="P141" s="169">
        <f t="shared" si="11"/>
        <v>0</v>
      </c>
      <c r="Q141" s="169">
        <v>0</v>
      </c>
      <c r="R141" s="169">
        <f t="shared" si="12"/>
        <v>0</v>
      </c>
      <c r="S141" s="169">
        <v>0</v>
      </c>
      <c r="T141" s="170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1" t="s">
        <v>536</v>
      </c>
      <c r="AT141" s="171" t="s">
        <v>166</v>
      </c>
      <c r="AU141" s="171" t="s">
        <v>84</v>
      </c>
      <c r="AY141" s="14" t="s">
        <v>163</v>
      </c>
      <c r="BE141" s="172">
        <f t="shared" si="14"/>
        <v>0</v>
      </c>
      <c r="BF141" s="172">
        <f t="shared" si="15"/>
        <v>0</v>
      </c>
      <c r="BG141" s="172">
        <f t="shared" si="16"/>
        <v>0</v>
      </c>
      <c r="BH141" s="172">
        <f t="shared" si="17"/>
        <v>0</v>
      </c>
      <c r="BI141" s="172">
        <f t="shared" si="18"/>
        <v>0</v>
      </c>
      <c r="BJ141" s="14" t="s">
        <v>82</v>
      </c>
      <c r="BK141" s="172">
        <f t="shared" si="19"/>
        <v>0</v>
      </c>
      <c r="BL141" s="14" t="s">
        <v>536</v>
      </c>
      <c r="BM141" s="171" t="s">
        <v>501</v>
      </c>
    </row>
    <row r="142" spans="1:65" s="2" customFormat="1" ht="21.75" customHeight="1">
      <c r="A142" s="29"/>
      <c r="B142" s="158"/>
      <c r="C142" s="159" t="s">
        <v>8</v>
      </c>
      <c r="D142" s="159" t="s">
        <v>166</v>
      </c>
      <c r="E142" s="160" t="s">
        <v>1774</v>
      </c>
      <c r="F142" s="161" t="s">
        <v>1775</v>
      </c>
      <c r="G142" s="162" t="s">
        <v>287</v>
      </c>
      <c r="H142" s="163">
        <v>54</v>
      </c>
      <c r="I142" s="164"/>
      <c r="J142" s="165">
        <f t="shared" si="10"/>
        <v>0</v>
      </c>
      <c r="K142" s="166"/>
      <c r="L142" s="30"/>
      <c r="M142" s="167" t="s">
        <v>1</v>
      </c>
      <c r="N142" s="168" t="s">
        <v>39</v>
      </c>
      <c r="O142" s="55"/>
      <c r="P142" s="169">
        <f t="shared" si="11"/>
        <v>0</v>
      </c>
      <c r="Q142" s="169">
        <v>0</v>
      </c>
      <c r="R142" s="169">
        <f t="shared" si="12"/>
        <v>0</v>
      </c>
      <c r="S142" s="169">
        <v>0</v>
      </c>
      <c r="T142" s="170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1" t="s">
        <v>536</v>
      </c>
      <c r="AT142" s="171" t="s">
        <v>166</v>
      </c>
      <c r="AU142" s="171" t="s">
        <v>84</v>
      </c>
      <c r="AY142" s="14" t="s">
        <v>163</v>
      </c>
      <c r="BE142" s="172">
        <f t="shared" si="14"/>
        <v>0</v>
      </c>
      <c r="BF142" s="172">
        <f t="shared" si="15"/>
        <v>0</v>
      </c>
      <c r="BG142" s="172">
        <f t="shared" si="16"/>
        <v>0</v>
      </c>
      <c r="BH142" s="172">
        <f t="shared" si="17"/>
        <v>0</v>
      </c>
      <c r="BI142" s="172">
        <f t="shared" si="18"/>
        <v>0</v>
      </c>
      <c r="BJ142" s="14" t="s">
        <v>82</v>
      </c>
      <c r="BK142" s="172">
        <f t="shared" si="19"/>
        <v>0</v>
      </c>
      <c r="BL142" s="14" t="s">
        <v>536</v>
      </c>
      <c r="BM142" s="171" t="s">
        <v>520</v>
      </c>
    </row>
    <row r="143" spans="1:65" s="2" customFormat="1" ht="21.75" customHeight="1">
      <c r="A143" s="29"/>
      <c r="B143" s="158"/>
      <c r="C143" s="159" t="s">
        <v>536</v>
      </c>
      <c r="D143" s="159" t="s">
        <v>166</v>
      </c>
      <c r="E143" s="160" t="s">
        <v>1776</v>
      </c>
      <c r="F143" s="161" t="s">
        <v>1777</v>
      </c>
      <c r="G143" s="162" t="s">
        <v>246</v>
      </c>
      <c r="H143" s="163">
        <v>80</v>
      </c>
      <c r="I143" s="164"/>
      <c r="J143" s="165">
        <f t="shared" si="10"/>
        <v>0</v>
      </c>
      <c r="K143" s="166"/>
      <c r="L143" s="30"/>
      <c r="M143" s="167" t="s">
        <v>1</v>
      </c>
      <c r="N143" s="168" t="s">
        <v>39</v>
      </c>
      <c r="O143" s="55"/>
      <c r="P143" s="169">
        <f t="shared" si="11"/>
        <v>0</v>
      </c>
      <c r="Q143" s="169">
        <v>1.0000000000000001E-5</v>
      </c>
      <c r="R143" s="169">
        <f t="shared" si="12"/>
        <v>8.0000000000000004E-4</v>
      </c>
      <c r="S143" s="169">
        <v>0</v>
      </c>
      <c r="T143" s="170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1" t="s">
        <v>536</v>
      </c>
      <c r="AT143" s="171" t="s">
        <v>166</v>
      </c>
      <c r="AU143" s="171" t="s">
        <v>84</v>
      </c>
      <c r="AY143" s="14" t="s">
        <v>163</v>
      </c>
      <c r="BE143" s="172">
        <f t="shared" si="14"/>
        <v>0</v>
      </c>
      <c r="BF143" s="172">
        <f t="shared" si="15"/>
        <v>0</v>
      </c>
      <c r="BG143" s="172">
        <f t="shared" si="16"/>
        <v>0</v>
      </c>
      <c r="BH143" s="172">
        <f t="shared" si="17"/>
        <v>0</v>
      </c>
      <c r="BI143" s="172">
        <f t="shared" si="18"/>
        <v>0</v>
      </c>
      <c r="BJ143" s="14" t="s">
        <v>82</v>
      </c>
      <c r="BK143" s="172">
        <f t="shared" si="19"/>
        <v>0</v>
      </c>
      <c r="BL143" s="14" t="s">
        <v>536</v>
      </c>
      <c r="BM143" s="171" t="s">
        <v>692</v>
      </c>
    </row>
    <row r="144" spans="1:65" s="2" customFormat="1" ht="21.75" customHeight="1">
      <c r="A144" s="29"/>
      <c r="B144" s="158"/>
      <c r="C144" s="159" t="s">
        <v>540</v>
      </c>
      <c r="D144" s="159" t="s">
        <v>166</v>
      </c>
      <c r="E144" s="160" t="s">
        <v>1778</v>
      </c>
      <c r="F144" s="161" t="s">
        <v>1779</v>
      </c>
      <c r="G144" s="162" t="s">
        <v>246</v>
      </c>
      <c r="H144" s="163">
        <v>12</v>
      </c>
      <c r="I144" s="164"/>
      <c r="J144" s="165">
        <f t="shared" si="10"/>
        <v>0</v>
      </c>
      <c r="K144" s="166"/>
      <c r="L144" s="30"/>
      <c r="M144" s="167" t="s">
        <v>1</v>
      </c>
      <c r="N144" s="168" t="s">
        <v>39</v>
      </c>
      <c r="O144" s="55"/>
      <c r="P144" s="169">
        <f t="shared" si="11"/>
        <v>0</v>
      </c>
      <c r="Q144" s="169">
        <v>5.0000000000000002E-5</v>
      </c>
      <c r="R144" s="169">
        <f t="shared" si="12"/>
        <v>6.0000000000000006E-4</v>
      </c>
      <c r="S144" s="169">
        <v>0</v>
      </c>
      <c r="T144" s="170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1" t="s">
        <v>536</v>
      </c>
      <c r="AT144" s="171" t="s">
        <v>166</v>
      </c>
      <c r="AU144" s="171" t="s">
        <v>84</v>
      </c>
      <c r="AY144" s="14" t="s">
        <v>163</v>
      </c>
      <c r="BE144" s="172">
        <f t="shared" si="14"/>
        <v>0</v>
      </c>
      <c r="BF144" s="172">
        <f t="shared" si="15"/>
        <v>0</v>
      </c>
      <c r="BG144" s="172">
        <f t="shared" si="16"/>
        <v>0</v>
      </c>
      <c r="BH144" s="172">
        <f t="shared" si="17"/>
        <v>0</v>
      </c>
      <c r="BI144" s="172">
        <f t="shared" si="18"/>
        <v>0</v>
      </c>
      <c r="BJ144" s="14" t="s">
        <v>82</v>
      </c>
      <c r="BK144" s="172">
        <f t="shared" si="19"/>
        <v>0</v>
      </c>
      <c r="BL144" s="14" t="s">
        <v>536</v>
      </c>
      <c r="BM144" s="171" t="s">
        <v>788</v>
      </c>
    </row>
    <row r="145" spans="1:65" s="2" customFormat="1" ht="21.75" customHeight="1">
      <c r="A145" s="29"/>
      <c r="B145" s="158"/>
      <c r="C145" s="159" t="s">
        <v>560</v>
      </c>
      <c r="D145" s="159" t="s">
        <v>166</v>
      </c>
      <c r="E145" s="160" t="s">
        <v>1780</v>
      </c>
      <c r="F145" s="161" t="s">
        <v>1781</v>
      </c>
      <c r="G145" s="162" t="s">
        <v>246</v>
      </c>
      <c r="H145" s="163">
        <v>12</v>
      </c>
      <c r="I145" s="164"/>
      <c r="J145" s="165">
        <f t="shared" si="10"/>
        <v>0</v>
      </c>
      <c r="K145" s="166"/>
      <c r="L145" s="30"/>
      <c r="M145" s="167" t="s">
        <v>1</v>
      </c>
      <c r="N145" s="168" t="s">
        <v>39</v>
      </c>
      <c r="O145" s="55"/>
      <c r="P145" s="169">
        <f t="shared" si="11"/>
        <v>0</v>
      </c>
      <c r="Q145" s="169">
        <v>6.0000000000000002E-5</v>
      </c>
      <c r="R145" s="169">
        <f t="shared" si="12"/>
        <v>7.2000000000000005E-4</v>
      </c>
      <c r="S145" s="169">
        <v>0</v>
      </c>
      <c r="T145" s="170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1" t="s">
        <v>536</v>
      </c>
      <c r="AT145" s="171" t="s">
        <v>166</v>
      </c>
      <c r="AU145" s="171" t="s">
        <v>84</v>
      </c>
      <c r="AY145" s="14" t="s">
        <v>163</v>
      </c>
      <c r="BE145" s="172">
        <f t="shared" si="14"/>
        <v>0</v>
      </c>
      <c r="BF145" s="172">
        <f t="shared" si="15"/>
        <v>0</v>
      </c>
      <c r="BG145" s="172">
        <f t="shared" si="16"/>
        <v>0</v>
      </c>
      <c r="BH145" s="172">
        <f t="shared" si="17"/>
        <v>0</v>
      </c>
      <c r="BI145" s="172">
        <f t="shared" si="18"/>
        <v>0</v>
      </c>
      <c r="BJ145" s="14" t="s">
        <v>82</v>
      </c>
      <c r="BK145" s="172">
        <f t="shared" si="19"/>
        <v>0</v>
      </c>
      <c r="BL145" s="14" t="s">
        <v>536</v>
      </c>
      <c r="BM145" s="171" t="s">
        <v>637</v>
      </c>
    </row>
    <row r="146" spans="1:65" s="2" customFormat="1" ht="16.5" customHeight="1">
      <c r="A146" s="29"/>
      <c r="B146" s="158"/>
      <c r="C146" s="159" t="s">
        <v>617</v>
      </c>
      <c r="D146" s="159" t="s">
        <v>166</v>
      </c>
      <c r="E146" s="160" t="s">
        <v>1782</v>
      </c>
      <c r="F146" s="161" t="s">
        <v>1783</v>
      </c>
      <c r="G146" s="162" t="s">
        <v>287</v>
      </c>
      <c r="H146" s="163">
        <v>674</v>
      </c>
      <c r="I146" s="164"/>
      <c r="J146" s="165">
        <f t="shared" si="10"/>
        <v>0</v>
      </c>
      <c r="K146" s="166"/>
      <c r="L146" s="30"/>
      <c r="M146" s="167" t="s">
        <v>1</v>
      </c>
      <c r="N146" s="168" t="s">
        <v>39</v>
      </c>
      <c r="O146" s="55"/>
      <c r="P146" s="169">
        <f t="shared" si="11"/>
        <v>0</v>
      </c>
      <c r="Q146" s="169">
        <v>0</v>
      </c>
      <c r="R146" s="169">
        <f t="shared" si="12"/>
        <v>0</v>
      </c>
      <c r="S146" s="169">
        <v>0</v>
      </c>
      <c r="T146" s="170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1" t="s">
        <v>536</v>
      </c>
      <c r="AT146" s="171" t="s">
        <v>166</v>
      </c>
      <c r="AU146" s="171" t="s">
        <v>84</v>
      </c>
      <c r="AY146" s="14" t="s">
        <v>163</v>
      </c>
      <c r="BE146" s="172">
        <f t="shared" si="14"/>
        <v>0</v>
      </c>
      <c r="BF146" s="172">
        <f t="shared" si="15"/>
        <v>0</v>
      </c>
      <c r="BG146" s="172">
        <f t="shared" si="16"/>
        <v>0</v>
      </c>
      <c r="BH146" s="172">
        <f t="shared" si="17"/>
        <v>0</v>
      </c>
      <c r="BI146" s="172">
        <f t="shared" si="18"/>
        <v>0</v>
      </c>
      <c r="BJ146" s="14" t="s">
        <v>82</v>
      </c>
      <c r="BK146" s="172">
        <f t="shared" si="19"/>
        <v>0</v>
      </c>
      <c r="BL146" s="14" t="s">
        <v>536</v>
      </c>
      <c r="BM146" s="171" t="s">
        <v>641</v>
      </c>
    </row>
    <row r="147" spans="1:65" s="2" customFormat="1" ht="16.5" customHeight="1">
      <c r="A147" s="29"/>
      <c r="B147" s="158"/>
      <c r="C147" s="159" t="s">
        <v>544</v>
      </c>
      <c r="D147" s="159" t="s">
        <v>166</v>
      </c>
      <c r="E147" s="160" t="s">
        <v>1784</v>
      </c>
      <c r="F147" s="161" t="s">
        <v>1785</v>
      </c>
      <c r="G147" s="162" t="s">
        <v>1786</v>
      </c>
      <c r="H147" s="163">
        <v>28</v>
      </c>
      <c r="I147" s="164"/>
      <c r="J147" s="165">
        <f t="shared" si="10"/>
        <v>0</v>
      </c>
      <c r="K147" s="166"/>
      <c r="L147" s="30"/>
      <c r="M147" s="167" t="s">
        <v>1</v>
      </c>
      <c r="N147" s="168" t="s">
        <v>39</v>
      </c>
      <c r="O147" s="55"/>
      <c r="P147" s="169">
        <f t="shared" si="11"/>
        <v>0</v>
      </c>
      <c r="Q147" s="169">
        <v>0</v>
      </c>
      <c r="R147" s="169">
        <f t="shared" si="12"/>
        <v>0</v>
      </c>
      <c r="S147" s="169">
        <v>0</v>
      </c>
      <c r="T147" s="170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1" t="s">
        <v>536</v>
      </c>
      <c r="AT147" s="171" t="s">
        <v>166</v>
      </c>
      <c r="AU147" s="171" t="s">
        <v>84</v>
      </c>
      <c r="AY147" s="14" t="s">
        <v>163</v>
      </c>
      <c r="BE147" s="172">
        <f t="shared" si="14"/>
        <v>0</v>
      </c>
      <c r="BF147" s="172">
        <f t="shared" si="15"/>
        <v>0</v>
      </c>
      <c r="BG147" s="172">
        <f t="shared" si="16"/>
        <v>0</v>
      </c>
      <c r="BH147" s="172">
        <f t="shared" si="17"/>
        <v>0</v>
      </c>
      <c r="BI147" s="172">
        <f t="shared" si="18"/>
        <v>0</v>
      </c>
      <c r="BJ147" s="14" t="s">
        <v>82</v>
      </c>
      <c r="BK147" s="172">
        <f t="shared" si="19"/>
        <v>0</v>
      </c>
      <c r="BL147" s="14" t="s">
        <v>536</v>
      </c>
      <c r="BM147" s="171" t="s">
        <v>645</v>
      </c>
    </row>
    <row r="148" spans="1:65" s="2" customFormat="1" ht="21.75" customHeight="1">
      <c r="A148" s="29"/>
      <c r="B148" s="158"/>
      <c r="C148" s="159" t="s">
        <v>7</v>
      </c>
      <c r="D148" s="159" t="s">
        <v>166</v>
      </c>
      <c r="E148" s="160" t="s">
        <v>1787</v>
      </c>
      <c r="F148" s="161" t="s">
        <v>1788</v>
      </c>
      <c r="G148" s="162" t="s">
        <v>1786</v>
      </c>
      <c r="H148" s="163">
        <v>37</v>
      </c>
      <c r="I148" s="164"/>
      <c r="J148" s="165">
        <f t="shared" si="10"/>
        <v>0</v>
      </c>
      <c r="K148" s="166"/>
      <c r="L148" s="30"/>
      <c r="M148" s="167" t="s">
        <v>1</v>
      </c>
      <c r="N148" s="168" t="s">
        <v>39</v>
      </c>
      <c r="O148" s="55"/>
      <c r="P148" s="169">
        <f t="shared" si="11"/>
        <v>0</v>
      </c>
      <c r="Q148" s="169">
        <v>0</v>
      </c>
      <c r="R148" s="169">
        <f t="shared" si="12"/>
        <v>0</v>
      </c>
      <c r="S148" s="169">
        <v>0</v>
      </c>
      <c r="T148" s="170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1" t="s">
        <v>536</v>
      </c>
      <c r="AT148" s="171" t="s">
        <v>166</v>
      </c>
      <c r="AU148" s="171" t="s">
        <v>84</v>
      </c>
      <c r="AY148" s="14" t="s">
        <v>163</v>
      </c>
      <c r="BE148" s="172">
        <f t="shared" si="14"/>
        <v>0</v>
      </c>
      <c r="BF148" s="172">
        <f t="shared" si="15"/>
        <v>0</v>
      </c>
      <c r="BG148" s="172">
        <f t="shared" si="16"/>
        <v>0</v>
      </c>
      <c r="BH148" s="172">
        <f t="shared" si="17"/>
        <v>0</v>
      </c>
      <c r="BI148" s="172">
        <f t="shared" si="18"/>
        <v>0</v>
      </c>
      <c r="BJ148" s="14" t="s">
        <v>82</v>
      </c>
      <c r="BK148" s="172">
        <f t="shared" si="19"/>
        <v>0</v>
      </c>
      <c r="BL148" s="14" t="s">
        <v>536</v>
      </c>
      <c r="BM148" s="171" t="s">
        <v>516</v>
      </c>
    </row>
    <row r="149" spans="1:65" s="2" customFormat="1" ht="21.75" customHeight="1">
      <c r="A149" s="29"/>
      <c r="B149" s="158"/>
      <c r="C149" s="159" t="s">
        <v>584</v>
      </c>
      <c r="D149" s="159" t="s">
        <v>166</v>
      </c>
      <c r="E149" s="160" t="s">
        <v>1789</v>
      </c>
      <c r="F149" s="161" t="s">
        <v>1790</v>
      </c>
      <c r="G149" s="162" t="s">
        <v>246</v>
      </c>
      <c r="H149" s="163">
        <v>14</v>
      </c>
      <c r="I149" s="164"/>
      <c r="J149" s="165">
        <f t="shared" si="10"/>
        <v>0</v>
      </c>
      <c r="K149" s="166"/>
      <c r="L149" s="30"/>
      <c r="M149" s="167" t="s">
        <v>1</v>
      </c>
      <c r="N149" s="168" t="s">
        <v>39</v>
      </c>
      <c r="O149" s="55"/>
      <c r="P149" s="169">
        <f t="shared" si="11"/>
        <v>0</v>
      </c>
      <c r="Q149" s="169">
        <v>0</v>
      </c>
      <c r="R149" s="169">
        <f t="shared" si="12"/>
        <v>0</v>
      </c>
      <c r="S149" s="169">
        <v>0</v>
      </c>
      <c r="T149" s="170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1" t="s">
        <v>536</v>
      </c>
      <c r="AT149" s="171" t="s">
        <v>166</v>
      </c>
      <c r="AU149" s="171" t="s">
        <v>84</v>
      </c>
      <c r="AY149" s="14" t="s">
        <v>163</v>
      </c>
      <c r="BE149" s="172">
        <f t="shared" si="14"/>
        <v>0</v>
      </c>
      <c r="BF149" s="172">
        <f t="shared" si="15"/>
        <v>0</v>
      </c>
      <c r="BG149" s="172">
        <f t="shared" si="16"/>
        <v>0</v>
      </c>
      <c r="BH149" s="172">
        <f t="shared" si="17"/>
        <v>0</v>
      </c>
      <c r="BI149" s="172">
        <f t="shared" si="18"/>
        <v>0</v>
      </c>
      <c r="BJ149" s="14" t="s">
        <v>82</v>
      </c>
      <c r="BK149" s="172">
        <f t="shared" si="19"/>
        <v>0</v>
      </c>
      <c r="BL149" s="14" t="s">
        <v>536</v>
      </c>
      <c r="BM149" s="171" t="s">
        <v>1468</v>
      </c>
    </row>
    <row r="150" spans="1:65" s="12" customFormat="1" ht="22.9" customHeight="1">
      <c r="B150" s="145"/>
      <c r="D150" s="146" t="s">
        <v>73</v>
      </c>
      <c r="E150" s="156" t="s">
        <v>1791</v>
      </c>
      <c r="F150" s="156" t="s">
        <v>1792</v>
      </c>
      <c r="I150" s="148"/>
      <c r="J150" s="157">
        <f>BK150</f>
        <v>0</v>
      </c>
      <c r="L150" s="145"/>
      <c r="M150" s="150"/>
      <c r="N150" s="151"/>
      <c r="O150" s="151"/>
      <c r="P150" s="152">
        <f>SUM(P151:P167)</f>
        <v>0</v>
      </c>
      <c r="Q150" s="151"/>
      <c r="R150" s="152">
        <f>SUM(R151:R167)</f>
        <v>9.5900000000000013E-3</v>
      </c>
      <c r="S150" s="151"/>
      <c r="T150" s="153">
        <f>SUM(T151:T167)</f>
        <v>0</v>
      </c>
      <c r="AR150" s="146" t="s">
        <v>84</v>
      </c>
      <c r="AT150" s="154" t="s">
        <v>73</v>
      </c>
      <c r="AU150" s="154" t="s">
        <v>82</v>
      </c>
      <c r="AY150" s="146" t="s">
        <v>163</v>
      </c>
      <c r="BK150" s="155">
        <f>SUM(BK151:BK167)</f>
        <v>0</v>
      </c>
    </row>
    <row r="151" spans="1:65" s="2" customFormat="1" ht="21.75" customHeight="1">
      <c r="A151" s="29"/>
      <c r="B151" s="158"/>
      <c r="C151" s="159" t="s">
        <v>580</v>
      </c>
      <c r="D151" s="159" t="s">
        <v>166</v>
      </c>
      <c r="E151" s="160" t="s">
        <v>1793</v>
      </c>
      <c r="F151" s="161" t="s">
        <v>1794</v>
      </c>
      <c r="G151" s="162" t="s">
        <v>246</v>
      </c>
      <c r="H151" s="163">
        <v>2</v>
      </c>
      <c r="I151" s="164"/>
      <c r="J151" s="165">
        <f t="shared" ref="J151:J167" si="20">ROUND(I151*H151,2)</f>
        <v>0</v>
      </c>
      <c r="K151" s="166"/>
      <c r="L151" s="30"/>
      <c r="M151" s="167" t="s">
        <v>1</v>
      </c>
      <c r="N151" s="168" t="s">
        <v>39</v>
      </c>
      <c r="O151" s="55"/>
      <c r="P151" s="169">
        <f t="shared" ref="P151:P167" si="21">O151*H151</f>
        <v>0</v>
      </c>
      <c r="Q151" s="169">
        <v>2.4000000000000001E-4</v>
      </c>
      <c r="R151" s="169">
        <f t="shared" ref="R151:R167" si="22">Q151*H151</f>
        <v>4.8000000000000001E-4</v>
      </c>
      <c r="S151" s="169">
        <v>0</v>
      </c>
      <c r="T151" s="170">
        <f t="shared" ref="T151:T167" si="23"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1" t="s">
        <v>536</v>
      </c>
      <c r="AT151" s="171" t="s">
        <v>166</v>
      </c>
      <c r="AU151" s="171" t="s">
        <v>84</v>
      </c>
      <c r="AY151" s="14" t="s">
        <v>163</v>
      </c>
      <c r="BE151" s="172">
        <f t="shared" ref="BE151:BE167" si="24">IF(N151="základní",J151,0)</f>
        <v>0</v>
      </c>
      <c r="BF151" s="172">
        <f t="shared" ref="BF151:BF167" si="25">IF(N151="snížená",J151,0)</f>
        <v>0</v>
      </c>
      <c r="BG151" s="172">
        <f t="shared" ref="BG151:BG167" si="26">IF(N151="zákl. přenesená",J151,0)</f>
        <v>0</v>
      </c>
      <c r="BH151" s="172">
        <f t="shared" ref="BH151:BH167" si="27">IF(N151="sníž. přenesená",J151,0)</f>
        <v>0</v>
      </c>
      <c r="BI151" s="172">
        <f t="shared" ref="BI151:BI167" si="28">IF(N151="nulová",J151,0)</f>
        <v>0</v>
      </c>
      <c r="BJ151" s="14" t="s">
        <v>82</v>
      </c>
      <c r="BK151" s="172">
        <f t="shared" ref="BK151:BK167" si="29">ROUND(I151*H151,2)</f>
        <v>0</v>
      </c>
      <c r="BL151" s="14" t="s">
        <v>536</v>
      </c>
      <c r="BM151" s="171" t="s">
        <v>723</v>
      </c>
    </row>
    <row r="152" spans="1:65" s="2" customFormat="1" ht="16.5" customHeight="1">
      <c r="A152" s="29"/>
      <c r="B152" s="158"/>
      <c r="C152" s="159" t="s">
        <v>548</v>
      </c>
      <c r="D152" s="159" t="s">
        <v>166</v>
      </c>
      <c r="E152" s="160" t="s">
        <v>1795</v>
      </c>
      <c r="F152" s="161" t="s">
        <v>1796</v>
      </c>
      <c r="G152" s="162" t="s">
        <v>246</v>
      </c>
      <c r="H152" s="163">
        <v>1</v>
      </c>
      <c r="I152" s="164"/>
      <c r="J152" s="165">
        <f t="shared" si="20"/>
        <v>0</v>
      </c>
      <c r="K152" s="166"/>
      <c r="L152" s="30"/>
      <c r="M152" s="167" t="s">
        <v>1</v>
      </c>
      <c r="N152" s="168" t="s">
        <v>39</v>
      </c>
      <c r="O152" s="55"/>
      <c r="P152" s="169">
        <f t="shared" si="21"/>
        <v>0</v>
      </c>
      <c r="Q152" s="169">
        <v>1.2999999999999999E-4</v>
      </c>
      <c r="R152" s="169">
        <f t="shared" si="22"/>
        <v>1.2999999999999999E-4</v>
      </c>
      <c r="S152" s="169">
        <v>0</v>
      </c>
      <c r="T152" s="170">
        <f t="shared" si="2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1" t="s">
        <v>536</v>
      </c>
      <c r="AT152" s="171" t="s">
        <v>166</v>
      </c>
      <c r="AU152" s="171" t="s">
        <v>84</v>
      </c>
      <c r="AY152" s="14" t="s">
        <v>163</v>
      </c>
      <c r="BE152" s="172">
        <f t="shared" si="24"/>
        <v>0</v>
      </c>
      <c r="BF152" s="172">
        <f t="shared" si="25"/>
        <v>0</v>
      </c>
      <c r="BG152" s="172">
        <f t="shared" si="26"/>
        <v>0</v>
      </c>
      <c r="BH152" s="172">
        <f t="shared" si="27"/>
        <v>0</v>
      </c>
      <c r="BI152" s="172">
        <f t="shared" si="28"/>
        <v>0</v>
      </c>
      <c r="BJ152" s="14" t="s">
        <v>82</v>
      </c>
      <c r="BK152" s="172">
        <f t="shared" si="29"/>
        <v>0</v>
      </c>
      <c r="BL152" s="14" t="s">
        <v>536</v>
      </c>
      <c r="BM152" s="171" t="s">
        <v>225</v>
      </c>
    </row>
    <row r="153" spans="1:65" s="2" customFormat="1" ht="16.5" customHeight="1">
      <c r="A153" s="29"/>
      <c r="B153" s="158"/>
      <c r="C153" s="159" t="s">
        <v>272</v>
      </c>
      <c r="D153" s="159" t="s">
        <v>166</v>
      </c>
      <c r="E153" s="160" t="s">
        <v>1797</v>
      </c>
      <c r="F153" s="161" t="s">
        <v>1798</v>
      </c>
      <c r="G153" s="162" t="s">
        <v>246</v>
      </c>
      <c r="H153" s="163">
        <v>1</v>
      </c>
      <c r="I153" s="164"/>
      <c r="J153" s="165">
        <f t="shared" si="20"/>
        <v>0</v>
      </c>
      <c r="K153" s="166"/>
      <c r="L153" s="30"/>
      <c r="M153" s="167" t="s">
        <v>1</v>
      </c>
      <c r="N153" s="168" t="s">
        <v>39</v>
      </c>
      <c r="O153" s="55"/>
      <c r="P153" s="169">
        <f t="shared" si="21"/>
        <v>0</v>
      </c>
      <c r="Q153" s="169">
        <v>3.8000000000000002E-4</v>
      </c>
      <c r="R153" s="169">
        <f t="shared" si="22"/>
        <v>3.8000000000000002E-4</v>
      </c>
      <c r="S153" s="169">
        <v>0</v>
      </c>
      <c r="T153" s="170">
        <f t="shared" si="2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1" t="s">
        <v>536</v>
      </c>
      <c r="AT153" s="171" t="s">
        <v>166</v>
      </c>
      <c r="AU153" s="171" t="s">
        <v>84</v>
      </c>
      <c r="AY153" s="14" t="s">
        <v>163</v>
      </c>
      <c r="BE153" s="172">
        <f t="shared" si="24"/>
        <v>0</v>
      </c>
      <c r="BF153" s="172">
        <f t="shared" si="25"/>
        <v>0</v>
      </c>
      <c r="BG153" s="172">
        <f t="shared" si="26"/>
        <v>0</v>
      </c>
      <c r="BH153" s="172">
        <f t="shared" si="27"/>
        <v>0</v>
      </c>
      <c r="BI153" s="172">
        <f t="shared" si="28"/>
        <v>0</v>
      </c>
      <c r="BJ153" s="14" t="s">
        <v>82</v>
      </c>
      <c r="BK153" s="172">
        <f t="shared" si="29"/>
        <v>0</v>
      </c>
      <c r="BL153" s="14" t="s">
        <v>536</v>
      </c>
      <c r="BM153" s="171" t="s">
        <v>213</v>
      </c>
    </row>
    <row r="154" spans="1:65" s="2" customFormat="1" ht="21.75" customHeight="1">
      <c r="A154" s="29"/>
      <c r="B154" s="158"/>
      <c r="C154" s="159" t="s">
        <v>268</v>
      </c>
      <c r="D154" s="159" t="s">
        <v>166</v>
      </c>
      <c r="E154" s="160" t="s">
        <v>1799</v>
      </c>
      <c r="F154" s="161" t="s">
        <v>1800</v>
      </c>
      <c r="G154" s="162" t="s">
        <v>246</v>
      </c>
      <c r="H154" s="163">
        <v>5</v>
      </c>
      <c r="I154" s="164"/>
      <c r="J154" s="165">
        <f t="shared" si="20"/>
        <v>0</v>
      </c>
      <c r="K154" s="166"/>
      <c r="L154" s="30"/>
      <c r="M154" s="167" t="s">
        <v>1</v>
      </c>
      <c r="N154" s="168" t="s">
        <v>39</v>
      </c>
      <c r="O154" s="55"/>
      <c r="P154" s="169">
        <f t="shared" si="21"/>
        <v>0</v>
      </c>
      <c r="Q154" s="169">
        <v>2.2000000000000001E-4</v>
      </c>
      <c r="R154" s="169">
        <f t="shared" si="22"/>
        <v>1.1000000000000001E-3</v>
      </c>
      <c r="S154" s="169">
        <v>0</v>
      </c>
      <c r="T154" s="170">
        <f t="shared" si="2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1" t="s">
        <v>536</v>
      </c>
      <c r="AT154" s="171" t="s">
        <v>166</v>
      </c>
      <c r="AU154" s="171" t="s">
        <v>84</v>
      </c>
      <c r="AY154" s="14" t="s">
        <v>163</v>
      </c>
      <c r="BE154" s="172">
        <f t="shared" si="24"/>
        <v>0</v>
      </c>
      <c r="BF154" s="172">
        <f t="shared" si="25"/>
        <v>0</v>
      </c>
      <c r="BG154" s="172">
        <f t="shared" si="26"/>
        <v>0</v>
      </c>
      <c r="BH154" s="172">
        <f t="shared" si="27"/>
        <v>0</v>
      </c>
      <c r="BI154" s="172">
        <f t="shared" si="28"/>
        <v>0</v>
      </c>
      <c r="BJ154" s="14" t="s">
        <v>82</v>
      </c>
      <c r="BK154" s="172">
        <f t="shared" si="29"/>
        <v>0</v>
      </c>
      <c r="BL154" s="14" t="s">
        <v>536</v>
      </c>
      <c r="BM154" s="171" t="s">
        <v>1497</v>
      </c>
    </row>
    <row r="155" spans="1:65" s="2" customFormat="1" ht="21.75" customHeight="1">
      <c r="A155" s="29"/>
      <c r="B155" s="158"/>
      <c r="C155" s="159" t="s">
        <v>264</v>
      </c>
      <c r="D155" s="159" t="s">
        <v>166</v>
      </c>
      <c r="E155" s="160" t="s">
        <v>1801</v>
      </c>
      <c r="F155" s="161" t="s">
        <v>1802</v>
      </c>
      <c r="G155" s="162" t="s">
        <v>246</v>
      </c>
      <c r="H155" s="163">
        <v>1</v>
      </c>
      <c r="I155" s="164"/>
      <c r="J155" s="165">
        <f t="shared" si="20"/>
        <v>0</v>
      </c>
      <c r="K155" s="166"/>
      <c r="L155" s="30"/>
      <c r="M155" s="167" t="s">
        <v>1</v>
      </c>
      <c r="N155" s="168" t="s">
        <v>39</v>
      </c>
      <c r="O155" s="55"/>
      <c r="P155" s="169">
        <f t="shared" si="21"/>
        <v>0</v>
      </c>
      <c r="Q155" s="169">
        <v>0</v>
      </c>
      <c r="R155" s="169">
        <f t="shared" si="22"/>
        <v>0</v>
      </c>
      <c r="S155" s="169">
        <v>0</v>
      </c>
      <c r="T155" s="170">
        <f t="shared" si="2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1" t="s">
        <v>536</v>
      </c>
      <c r="AT155" s="171" t="s">
        <v>166</v>
      </c>
      <c r="AU155" s="171" t="s">
        <v>84</v>
      </c>
      <c r="AY155" s="14" t="s">
        <v>163</v>
      </c>
      <c r="BE155" s="172">
        <f t="shared" si="24"/>
        <v>0</v>
      </c>
      <c r="BF155" s="172">
        <f t="shared" si="25"/>
        <v>0</v>
      </c>
      <c r="BG155" s="172">
        <f t="shared" si="26"/>
        <v>0</v>
      </c>
      <c r="BH155" s="172">
        <f t="shared" si="27"/>
        <v>0</v>
      </c>
      <c r="BI155" s="172">
        <f t="shared" si="28"/>
        <v>0</v>
      </c>
      <c r="BJ155" s="14" t="s">
        <v>82</v>
      </c>
      <c r="BK155" s="172">
        <f t="shared" si="29"/>
        <v>0</v>
      </c>
      <c r="BL155" s="14" t="s">
        <v>536</v>
      </c>
      <c r="BM155" s="171" t="s">
        <v>1505</v>
      </c>
    </row>
    <row r="156" spans="1:65" s="2" customFormat="1" ht="21.75" customHeight="1">
      <c r="A156" s="29"/>
      <c r="B156" s="158"/>
      <c r="C156" s="159" t="s">
        <v>501</v>
      </c>
      <c r="D156" s="159" t="s">
        <v>166</v>
      </c>
      <c r="E156" s="160" t="s">
        <v>1803</v>
      </c>
      <c r="F156" s="161" t="s">
        <v>1804</v>
      </c>
      <c r="G156" s="162" t="s">
        <v>246</v>
      </c>
      <c r="H156" s="163">
        <v>5</v>
      </c>
      <c r="I156" s="164"/>
      <c r="J156" s="165">
        <f t="shared" si="20"/>
        <v>0</v>
      </c>
      <c r="K156" s="166"/>
      <c r="L156" s="30"/>
      <c r="M156" s="167" t="s">
        <v>1</v>
      </c>
      <c r="N156" s="168" t="s">
        <v>39</v>
      </c>
      <c r="O156" s="55"/>
      <c r="P156" s="169">
        <f t="shared" si="21"/>
        <v>0</v>
      </c>
      <c r="Q156" s="169">
        <v>7.6000000000000004E-4</v>
      </c>
      <c r="R156" s="169">
        <f t="shared" si="22"/>
        <v>3.8000000000000004E-3</v>
      </c>
      <c r="S156" s="169">
        <v>0</v>
      </c>
      <c r="T156" s="170">
        <f t="shared" si="2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1" t="s">
        <v>536</v>
      </c>
      <c r="AT156" s="171" t="s">
        <v>166</v>
      </c>
      <c r="AU156" s="171" t="s">
        <v>84</v>
      </c>
      <c r="AY156" s="14" t="s">
        <v>163</v>
      </c>
      <c r="BE156" s="172">
        <f t="shared" si="24"/>
        <v>0</v>
      </c>
      <c r="BF156" s="172">
        <f t="shared" si="25"/>
        <v>0</v>
      </c>
      <c r="BG156" s="172">
        <f t="shared" si="26"/>
        <v>0</v>
      </c>
      <c r="BH156" s="172">
        <f t="shared" si="27"/>
        <v>0</v>
      </c>
      <c r="BI156" s="172">
        <f t="shared" si="28"/>
        <v>0</v>
      </c>
      <c r="BJ156" s="14" t="s">
        <v>82</v>
      </c>
      <c r="BK156" s="172">
        <f t="shared" si="29"/>
        <v>0</v>
      </c>
      <c r="BL156" s="14" t="s">
        <v>536</v>
      </c>
      <c r="BM156" s="171" t="s">
        <v>1513</v>
      </c>
    </row>
    <row r="157" spans="1:65" s="2" customFormat="1" ht="21.75" customHeight="1">
      <c r="A157" s="29"/>
      <c r="B157" s="158"/>
      <c r="C157" s="159" t="s">
        <v>505</v>
      </c>
      <c r="D157" s="159" t="s">
        <v>166</v>
      </c>
      <c r="E157" s="160" t="s">
        <v>1805</v>
      </c>
      <c r="F157" s="161" t="s">
        <v>1806</v>
      </c>
      <c r="G157" s="162" t="s">
        <v>246</v>
      </c>
      <c r="H157" s="163">
        <v>1</v>
      </c>
      <c r="I157" s="164"/>
      <c r="J157" s="165">
        <f t="shared" si="20"/>
        <v>0</v>
      </c>
      <c r="K157" s="166"/>
      <c r="L157" s="30"/>
      <c r="M157" s="167" t="s">
        <v>1</v>
      </c>
      <c r="N157" s="168" t="s">
        <v>39</v>
      </c>
      <c r="O157" s="55"/>
      <c r="P157" s="169">
        <f t="shared" si="21"/>
        <v>0</v>
      </c>
      <c r="Q157" s="169">
        <v>1.4599999999999999E-3</v>
      </c>
      <c r="R157" s="169">
        <f t="shared" si="22"/>
        <v>1.4599999999999999E-3</v>
      </c>
      <c r="S157" s="169">
        <v>0</v>
      </c>
      <c r="T157" s="170">
        <f t="shared" si="2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1" t="s">
        <v>536</v>
      </c>
      <c r="AT157" s="171" t="s">
        <v>166</v>
      </c>
      <c r="AU157" s="171" t="s">
        <v>84</v>
      </c>
      <c r="AY157" s="14" t="s">
        <v>163</v>
      </c>
      <c r="BE157" s="172">
        <f t="shared" si="24"/>
        <v>0</v>
      </c>
      <c r="BF157" s="172">
        <f t="shared" si="25"/>
        <v>0</v>
      </c>
      <c r="BG157" s="172">
        <f t="shared" si="26"/>
        <v>0</v>
      </c>
      <c r="BH157" s="172">
        <f t="shared" si="27"/>
        <v>0</v>
      </c>
      <c r="BI157" s="172">
        <f t="shared" si="28"/>
        <v>0</v>
      </c>
      <c r="BJ157" s="14" t="s">
        <v>82</v>
      </c>
      <c r="BK157" s="172">
        <f t="shared" si="29"/>
        <v>0</v>
      </c>
      <c r="BL157" s="14" t="s">
        <v>536</v>
      </c>
      <c r="BM157" s="171" t="s">
        <v>1521</v>
      </c>
    </row>
    <row r="158" spans="1:65" s="2" customFormat="1" ht="21.75" customHeight="1">
      <c r="A158" s="29"/>
      <c r="B158" s="158"/>
      <c r="C158" s="159" t="s">
        <v>520</v>
      </c>
      <c r="D158" s="159" t="s">
        <v>166</v>
      </c>
      <c r="E158" s="160" t="s">
        <v>1807</v>
      </c>
      <c r="F158" s="161" t="s">
        <v>1808</v>
      </c>
      <c r="G158" s="162" t="s">
        <v>246</v>
      </c>
      <c r="H158" s="163">
        <v>4</v>
      </c>
      <c r="I158" s="164"/>
      <c r="J158" s="165">
        <f t="shared" si="20"/>
        <v>0</v>
      </c>
      <c r="K158" s="166"/>
      <c r="L158" s="30"/>
      <c r="M158" s="167" t="s">
        <v>1</v>
      </c>
      <c r="N158" s="168" t="s">
        <v>39</v>
      </c>
      <c r="O158" s="55"/>
      <c r="P158" s="169">
        <f t="shared" si="21"/>
        <v>0</v>
      </c>
      <c r="Q158" s="169">
        <v>5.5999999999999995E-4</v>
      </c>
      <c r="R158" s="169">
        <f t="shared" si="22"/>
        <v>2.2399999999999998E-3</v>
      </c>
      <c r="S158" s="169">
        <v>0</v>
      </c>
      <c r="T158" s="170">
        <f t="shared" si="2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1" t="s">
        <v>536</v>
      </c>
      <c r="AT158" s="171" t="s">
        <v>166</v>
      </c>
      <c r="AU158" s="171" t="s">
        <v>84</v>
      </c>
      <c r="AY158" s="14" t="s">
        <v>163</v>
      </c>
      <c r="BE158" s="172">
        <f t="shared" si="24"/>
        <v>0</v>
      </c>
      <c r="BF158" s="172">
        <f t="shared" si="25"/>
        <v>0</v>
      </c>
      <c r="BG158" s="172">
        <f t="shared" si="26"/>
        <v>0</v>
      </c>
      <c r="BH158" s="172">
        <f t="shared" si="27"/>
        <v>0</v>
      </c>
      <c r="BI158" s="172">
        <f t="shared" si="28"/>
        <v>0</v>
      </c>
      <c r="BJ158" s="14" t="s">
        <v>82</v>
      </c>
      <c r="BK158" s="172">
        <f t="shared" si="29"/>
        <v>0</v>
      </c>
      <c r="BL158" s="14" t="s">
        <v>536</v>
      </c>
      <c r="BM158" s="171" t="s">
        <v>466</v>
      </c>
    </row>
    <row r="159" spans="1:65" s="2" customFormat="1" ht="21.75" customHeight="1">
      <c r="A159" s="29"/>
      <c r="B159" s="158"/>
      <c r="C159" s="159" t="s">
        <v>776</v>
      </c>
      <c r="D159" s="159" t="s">
        <v>166</v>
      </c>
      <c r="E159" s="160" t="s">
        <v>1809</v>
      </c>
      <c r="F159" s="161" t="s">
        <v>1810</v>
      </c>
      <c r="G159" s="162" t="s">
        <v>246</v>
      </c>
      <c r="H159" s="163">
        <v>4</v>
      </c>
      <c r="I159" s="164"/>
      <c r="J159" s="165">
        <f t="shared" si="20"/>
        <v>0</v>
      </c>
      <c r="K159" s="166"/>
      <c r="L159" s="30"/>
      <c r="M159" s="167" t="s">
        <v>1</v>
      </c>
      <c r="N159" s="168" t="s">
        <v>39</v>
      </c>
      <c r="O159" s="55"/>
      <c r="P159" s="169">
        <f t="shared" si="21"/>
        <v>0</v>
      </c>
      <c r="Q159" s="169">
        <v>0</v>
      </c>
      <c r="R159" s="169">
        <f t="shared" si="22"/>
        <v>0</v>
      </c>
      <c r="S159" s="169">
        <v>0</v>
      </c>
      <c r="T159" s="170">
        <f t="shared" si="2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1" t="s">
        <v>536</v>
      </c>
      <c r="AT159" s="171" t="s">
        <v>166</v>
      </c>
      <c r="AU159" s="171" t="s">
        <v>84</v>
      </c>
      <c r="AY159" s="14" t="s">
        <v>163</v>
      </c>
      <c r="BE159" s="172">
        <f t="shared" si="24"/>
        <v>0</v>
      </c>
      <c r="BF159" s="172">
        <f t="shared" si="25"/>
        <v>0</v>
      </c>
      <c r="BG159" s="172">
        <f t="shared" si="26"/>
        <v>0</v>
      </c>
      <c r="BH159" s="172">
        <f t="shared" si="27"/>
        <v>0</v>
      </c>
      <c r="BI159" s="172">
        <f t="shared" si="28"/>
        <v>0</v>
      </c>
      <c r="BJ159" s="14" t="s">
        <v>82</v>
      </c>
      <c r="BK159" s="172">
        <f t="shared" si="29"/>
        <v>0</v>
      </c>
      <c r="BL159" s="14" t="s">
        <v>536</v>
      </c>
      <c r="BM159" s="171" t="s">
        <v>689</v>
      </c>
    </row>
    <row r="160" spans="1:65" s="2" customFormat="1" ht="33" customHeight="1">
      <c r="A160" s="29"/>
      <c r="B160" s="158"/>
      <c r="C160" s="173" t="s">
        <v>692</v>
      </c>
      <c r="D160" s="173" t="s">
        <v>207</v>
      </c>
      <c r="E160" s="174" t="s">
        <v>1811</v>
      </c>
      <c r="F160" s="175" t="s">
        <v>1812</v>
      </c>
      <c r="G160" s="176" t="s">
        <v>246</v>
      </c>
      <c r="H160" s="177">
        <v>2</v>
      </c>
      <c r="I160" s="178"/>
      <c r="J160" s="179">
        <f t="shared" si="20"/>
        <v>0</v>
      </c>
      <c r="K160" s="180"/>
      <c r="L160" s="181"/>
      <c r="M160" s="182" t="s">
        <v>1</v>
      </c>
      <c r="N160" s="183" t="s">
        <v>39</v>
      </c>
      <c r="O160" s="55"/>
      <c r="P160" s="169">
        <f t="shared" si="21"/>
        <v>0</v>
      </c>
      <c r="Q160" s="169">
        <v>0</v>
      </c>
      <c r="R160" s="169">
        <f t="shared" si="22"/>
        <v>0</v>
      </c>
      <c r="S160" s="169">
        <v>0</v>
      </c>
      <c r="T160" s="170">
        <f t="shared" si="2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71" t="s">
        <v>692</v>
      </c>
      <c r="AT160" s="171" t="s">
        <v>207</v>
      </c>
      <c r="AU160" s="171" t="s">
        <v>84</v>
      </c>
      <c r="AY160" s="14" t="s">
        <v>163</v>
      </c>
      <c r="BE160" s="172">
        <f t="shared" si="24"/>
        <v>0</v>
      </c>
      <c r="BF160" s="172">
        <f t="shared" si="25"/>
        <v>0</v>
      </c>
      <c r="BG160" s="172">
        <f t="shared" si="26"/>
        <v>0</v>
      </c>
      <c r="BH160" s="172">
        <f t="shared" si="27"/>
        <v>0</v>
      </c>
      <c r="BI160" s="172">
        <f t="shared" si="28"/>
        <v>0</v>
      </c>
      <c r="BJ160" s="14" t="s">
        <v>82</v>
      </c>
      <c r="BK160" s="172">
        <f t="shared" si="29"/>
        <v>0</v>
      </c>
      <c r="BL160" s="14" t="s">
        <v>536</v>
      </c>
      <c r="BM160" s="171" t="s">
        <v>715</v>
      </c>
    </row>
    <row r="161" spans="1:65" s="2" customFormat="1" ht="16.5" customHeight="1">
      <c r="A161" s="29"/>
      <c r="B161" s="158"/>
      <c r="C161" s="173" t="s">
        <v>784</v>
      </c>
      <c r="D161" s="173" t="s">
        <v>207</v>
      </c>
      <c r="E161" s="174" t="s">
        <v>1813</v>
      </c>
      <c r="F161" s="175" t="s">
        <v>1814</v>
      </c>
      <c r="G161" s="176" t="s">
        <v>246</v>
      </c>
      <c r="H161" s="177">
        <v>1</v>
      </c>
      <c r="I161" s="178"/>
      <c r="J161" s="179">
        <f t="shared" si="20"/>
        <v>0</v>
      </c>
      <c r="K161" s="180"/>
      <c r="L161" s="181"/>
      <c r="M161" s="182" t="s">
        <v>1</v>
      </c>
      <c r="N161" s="183" t="s">
        <v>39</v>
      </c>
      <c r="O161" s="55"/>
      <c r="P161" s="169">
        <f t="shared" si="21"/>
        <v>0</v>
      </c>
      <c r="Q161" s="169">
        <v>0</v>
      </c>
      <c r="R161" s="169">
        <f t="shared" si="22"/>
        <v>0</v>
      </c>
      <c r="S161" s="169">
        <v>0</v>
      </c>
      <c r="T161" s="170">
        <f t="shared" si="2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1" t="s">
        <v>692</v>
      </c>
      <c r="AT161" s="171" t="s">
        <v>207</v>
      </c>
      <c r="AU161" s="171" t="s">
        <v>84</v>
      </c>
      <c r="AY161" s="14" t="s">
        <v>163</v>
      </c>
      <c r="BE161" s="172">
        <f t="shared" si="24"/>
        <v>0</v>
      </c>
      <c r="BF161" s="172">
        <f t="shared" si="25"/>
        <v>0</v>
      </c>
      <c r="BG161" s="172">
        <f t="shared" si="26"/>
        <v>0</v>
      </c>
      <c r="BH161" s="172">
        <f t="shared" si="27"/>
        <v>0</v>
      </c>
      <c r="BI161" s="172">
        <f t="shared" si="28"/>
        <v>0</v>
      </c>
      <c r="BJ161" s="14" t="s">
        <v>82</v>
      </c>
      <c r="BK161" s="172">
        <f t="shared" si="29"/>
        <v>0</v>
      </c>
      <c r="BL161" s="14" t="s">
        <v>536</v>
      </c>
      <c r="BM161" s="171" t="s">
        <v>731</v>
      </c>
    </row>
    <row r="162" spans="1:65" s="2" customFormat="1" ht="33" customHeight="1">
      <c r="A162" s="29"/>
      <c r="B162" s="158"/>
      <c r="C162" s="173" t="s">
        <v>788</v>
      </c>
      <c r="D162" s="173" t="s">
        <v>207</v>
      </c>
      <c r="E162" s="174" t="s">
        <v>1815</v>
      </c>
      <c r="F162" s="175" t="s">
        <v>1816</v>
      </c>
      <c r="G162" s="176" t="s">
        <v>246</v>
      </c>
      <c r="H162" s="177">
        <v>33</v>
      </c>
      <c r="I162" s="178"/>
      <c r="J162" s="179">
        <f t="shared" si="20"/>
        <v>0</v>
      </c>
      <c r="K162" s="180"/>
      <c r="L162" s="181"/>
      <c r="M162" s="182" t="s">
        <v>1</v>
      </c>
      <c r="N162" s="183" t="s">
        <v>39</v>
      </c>
      <c r="O162" s="55"/>
      <c r="P162" s="169">
        <f t="shared" si="21"/>
        <v>0</v>
      </c>
      <c r="Q162" s="169">
        <v>0</v>
      </c>
      <c r="R162" s="169">
        <f t="shared" si="22"/>
        <v>0</v>
      </c>
      <c r="S162" s="169">
        <v>0</v>
      </c>
      <c r="T162" s="170">
        <f t="shared" si="2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71" t="s">
        <v>692</v>
      </c>
      <c r="AT162" s="171" t="s">
        <v>207</v>
      </c>
      <c r="AU162" s="171" t="s">
        <v>84</v>
      </c>
      <c r="AY162" s="14" t="s">
        <v>163</v>
      </c>
      <c r="BE162" s="172">
        <f t="shared" si="24"/>
        <v>0</v>
      </c>
      <c r="BF162" s="172">
        <f t="shared" si="25"/>
        <v>0</v>
      </c>
      <c r="BG162" s="172">
        <f t="shared" si="26"/>
        <v>0</v>
      </c>
      <c r="BH162" s="172">
        <f t="shared" si="27"/>
        <v>0</v>
      </c>
      <c r="BI162" s="172">
        <f t="shared" si="28"/>
        <v>0</v>
      </c>
      <c r="BJ162" s="14" t="s">
        <v>82</v>
      </c>
      <c r="BK162" s="172">
        <f t="shared" si="29"/>
        <v>0</v>
      </c>
      <c r="BL162" s="14" t="s">
        <v>536</v>
      </c>
      <c r="BM162" s="171" t="s">
        <v>739</v>
      </c>
    </row>
    <row r="163" spans="1:65" s="2" customFormat="1" ht="44.25" customHeight="1">
      <c r="A163" s="29"/>
      <c r="B163" s="158"/>
      <c r="C163" s="173" t="s">
        <v>629</v>
      </c>
      <c r="D163" s="173" t="s">
        <v>207</v>
      </c>
      <c r="E163" s="174" t="s">
        <v>1817</v>
      </c>
      <c r="F163" s="175" t="s">
        <v>1818</v>
      </c>
      <c r="G163" s="176" t="s">
        <v>246</v>
      </c>
      <c r="H163" s="177">
        <v>30</v>
      </c>
      <c r="I163" s="178"/>
      <c r="J163" s="179">
        <f t="shared" si="20"/>
        <v>0</v>
      </c>
      <c r="K163" s="180"/>
      <c r="L163" s="181"/>
      <c r="M163" s="182" t="s">
        <v>1</v>
      </c>
      <c r="N163" s="183" t="s">
        <v>39</v>
      </c>
      <c r="O163" s="55"/>
      <c r="P163" s="169">
        <f t="shared" si="21"/>
        <v>0</v>
      </c>
      <c r="Q163" s="169">
        <v>0</v>
      </c>
      <c r="R163" s="169">
        <f t="shared" si="22"/>
        <v>0</v>
      </c>
      <c r="S163" s="169">
        <v>0</v>
      </c>
      <c r="T163" s="170">
        <f t="shared" si="2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71" t="s">
        <v>692</v>
      </c>
      <c r="AT163" s="171" t="s">
        <v>207</v>
      </c>
      <c r="AU163" s="171" t="s">
        <v>84</v>
      </c>
      <c r="AY163" s="14" t="s">
        <v>163</v>
      </c>
      <c r="BE163" s="172">
        <f t="shared" si="24"/>
        <v>0</v>
      </c>
      <c r="BF163" s="172">
        <f t="shared" si="25"/>
        <v>0</v>
      </c>
      <c r="BG163" s="172">
        <f t="shared" si="26"/>
        <v>0</v>
      </c>
      <c r="BH163" s="172">
        <f t="shared" si="27"/>
        <v>0</v>
      </c>
      <c r="BI163" s="172">
        <f t="shared" si="28"/>
        <v>0</v>
      </c>
      <c r="BJ163" s="14" t="s">
        <v>82</v>
      </c>
      <c r="BK163" s="172">
        <f t="shared" si="29"/>
        <v>0</v>
      </c>
      <c r="BL163" s="14" t="s">
        <v>536</v>
      </c>
      <c r="BM163" s="171" t="s">
        <v>747</v>
      </c>
    </row>
    <row r="164" spans="1:65" s="2" customFormat="1" ht="44.25" customHeight="1">
      <c r="A164" s="29"/>
      <c r="B164" s="158"/>
      <c r="C164" s="173" t="s">
        <v>637</v>
      </c>
      <c r="D164" s="173" t="s">
        <v>207</v>
      </c>
      <c r="E164" s="174" t="s">
        <v>1819</v>
      </c>
      <c r="F164" s="175" t="s">
        <v>1820</v>
      </c>
      <c r="G164" s="176" t="s">
        <v>246</v>
      </c>
      <c r="H164" s="177">
        <v>3</v>
      </c>
      <c r="I164" s="178"/>
      <c r="J164" s="179">
        <f t="shared" si="20"/>
        <v>0</v>
      </c>
      <c r="K164" s="180"/>
      <c r="L164" s="181"/>
      <c r="M164" s="182" t="s">
        <v>1</v>
      </c>
      <c r="N164" s="183" t="s">
        <v>39</v>
      </c>
      <c r="O164" s="55"/>
      <c r="P164" s="169">
        <f t="shared" si="21"/>
        <v>0</v>
      </c>
      <c r="Q164" s="169">
        <v>0</v>
      </c>
      <c r="R164" s="169">
        <f t="shared" si="22"/>
        <v>0</v>
      </c>
      <c r="S164" s="169">
        <v>0</v>
      </c>
      <c r="T164" s="170">
        <f t="shared" si="2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71" t="s">
        <v>692</v>
      </c>
      <c r="AT164" s="171" t="s">
        <v>207</v>
      </c>
      <c r="AU164" s="171" t="s">
        <v>84</v>
      </c>
      <c r="AY164" s="14" t="s">
        <v>163</v>
      </c>
      <c r="BE164" s="172">
        <f t="shared" si="24"/>
        <v>0</v>
      </c>
      <c r="BF164" s="172">
        <f t="shared" si="25"/>
        <v>0</v>
      </c>
      <c r="BG164" s="172">
        <f t="shared" si="26"/>
        <v>0</v>
      </c>
      <c r="BH164" s="172">
        <f t="shared" si="27"/>
        <v>0</v>
      </c>
      <c r="BI164" s="172">
        <f t="shared" si="28"/>
        <v>0</v>
      </c>
      <c r="BJ164" s="14" t="s">
        <v>82</v>
      </c>
      <c r="BK164" s="172">
        <f t="shared" si="29"/>
        <v>0</v>
      </c>
      <c r="BL164" s="14" t="s">
        <v>536</v>
      </c>
      <c r="BM164" s="171" t="s">
        <v>221</v>
      </c>
    </row>
    <row r="165" spans="1:65" s="2" customFormat="1" ht="16.5" customHeight="1">
      <c r="A165" s="29"/>
      <c r="B165" s="158"/>
      <c r="C165" s="173" t="s">
        <v>633</v>
      </c>
      <c r="D165" s="173" t="s">
        <v>207</v>
      </c>
      <c r="E165" s="174" t="s">
        <v>1821</v>
      </c>
      <c r="F165" s="175" t="s">
        <v>1822</v>
      </c>
      <c r="G165" s="176" t="s">
        <v>246</v>
      </c>
      <c r="H165" s="177">
        <v>74</v>
      </c>
      <c r="I165" s="178"/>
      <c r="J165" s="179">
        <f t="shared" si="20"/>
        <v>0</v>
      </c>
      <c r="K165" s="180"/>
      <c r="L165" s="181"/>
      <c r="M165" s="182" t="s">
        <v>1</v>
      </c>
      <c r="N165" s="183" t="s">
        <v>39</v>
      </c>
      <c r="O165" s="55"/>
      <c r="P165" s="169">
        <f t="shared" si="21"/>
        <v>0</v>
      </c>
      <c r="Q165" s="169">
        <v>0</v>
      </c>
      <c r="R165" s="169">
        <f t="shared" si="22"/>
        <v>0</v>
      </c>
      <c r="S165" s="169">
        <v>0</v>
      </c>
      <c r="T165" s="170">
        <f t="shared" si="2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71" t="s">
        <v>692</v>
      </c>
      <c r="AT165" s="171" t="s">
        <v>207</v>
      </c>
      <c r="AU165" s="171" t="s">
        <v>84</v>
      </c>
      <c r="AY165" s="14" t="s">
        <v>163</v>
      </c>
      <c r="BE165" s="172">
        <f t="shared" si="24"/>
        <v>0</v>
      </c>
      <c r="BF165" s="172">
        <f t="shared" si="25"/>
        <v>0</v>
      </c>
      <c r="BG165" s="172">
        <f t="shared" si="26"/>
        <v>0</v>
      </c>
      <c r="BH165" s="172">
        <f t="shared" si="27"/>
        <v>0</v>
      </c>
      <c r="BI165" s="172">
        <f t="shared" si="28"/>
        <v>0</v>
      </c>
      <c r="BJ165" s="14" t="s">
        <v>82</v>
      </c>
      <c r="BK165" s="172">
        <f t="shared" si="29"/>
        <v>0</v>
      </c>
      <c r="BL165" s="14" t="s">
        <v>536</v>
      </c>
      <c r="BM165" s="171" t="s">
        <v>599</v>
      </c>
    </row>
    <row r="166" spans="1:65" s="2" customFormat="1" ht="55.5" customHeight="1">
      <c r="A166" s="29"/>
      <c r="B166" s="158"/>
      <c r="C166" s="173" t="s">
        <v>641</v>
      </c>
      <c r="D166" s="173" t="s">
        <v>207</v>
      </c>
      <c r="E166" s="174" t="s">
        <v>1823</v>
      </c>
      <c r="F166" s="175" t="s">
        <v>1824</v>
      </c>
      <c r="G166" s="176" t="s">
        <v>246</v>
      </c>
      <c r="H166" s="177">
        <v>4</v>
      </c>
      <c r="I166" s="178"/>
      <c r="J166" s="179">
        <f t="shared" si="20"/>
        <v>0</v>
      </c>
      <c r="K166" s="180"/>
      <c r="L166" s="181"/>
      <c r="M166" s="182" t="s">
        <v>1</v>
      </c>
      <c r="N166" s="183" t="s">
        <v>39</v>
      </c>
      <c r="O166" s="55"/>
      <c r="P166" s="169">
        <f t="shared" si="21"/>
        <v>0</v>
      </c>
      <c r="Q166" s="169">
        <v>0</v>
      </c>
      <c r="R166" s="169">
        <f t="shared" si="22"/>
        <v>0</v>
      </c>
      <c r="S166" s="169">
        <v>0</v>
      </c>
      <c r="T166" s="170">
        <f t="shared" si="2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71" t="s">
        <v>692</v>
      </c>
      <c r="AT166" s="171" t="s">
        <v>207</v>
      </c>
      <c r="AU166" s="171" t="s">
        <v>84</v>
      </c>
      <c r="AY166" s="14" t="s">
        <v>163</v>
      </c>
      <c r="BE166" s="172">
        <f t="shared" si="24"/>
        <v>0</v>
      </c>
      <c r="BF166" s="172">
        <f t="shared" si="25"/>
        <v>0</v>
      </c>
      <c r="BG166" s="172">
        <f t="shared" si="26"/>
        <v>0</v>
      </c>
      <c r="BH166" s="172">
        <f t="shared" si="27"/>
        <v>0</v>
      </c>
      <c r="BI166" s="172">
        <f t="shared" si="28"/>
        <v>0</v>
      </c>
      <c r="BJ166" s="14" t="s">
        <v>82</v>
      </c>
      <c r="BK166" s="172">
        <f t="shared" si="29"/>
        <v>0</v>
      </c>
      <c r="BL166" s="14" t="s">
        <v>536</v>
      </c>
      <c r="BM166" s="171" t="s">
        <v>386</v>
      </c>
    </row>
    <row r="167" spans="1:65" s="2" customFormat="1" ht="21.75" customHeight="1">
      <c r="A167" s="29"/>
      <c r="B167" s="158"/>
      <c r="C167" s="159" t="s">
        <v>1452</v>
      </c>
      <c r="D167" s="159" t="s">
        <v>166</v>
      </c>
      <c r="E167" s="160" t="s">
        <v>1825</v>
      </c>
      <c r="F167" s="161" t="s">
        <v>1826</v>
      </c>
      <c r="G167" s="162" t="s">
        <v>246</v>
      </c>
      <c r="H167" s="163">
        <v>2</v>
      </c>
      <c r="I167" s="164"/>
      <c r="J167" s="165">
        <f t="shared" si="20"/>
        <v>0</v>
      </c>
      <c r="K167" s="166"/>
      <c r="L167" s="30"/>
      <c r="M167" s="167" t="s">
        <v>1</v>
      </c>
      <c r="N167" s="168" t="s">
        <v>39</v>
      </c>
      <c r="O167" s="55"/>
      <c r="P167" s="169">
        <f t="shared" si="21"/>
        <v>0</v>
      </c>
      <c r="Q167" s="169">
        <v>0</v>
      </c>
      <c r="R167" s="169">
        <f t="shared" si="22"/>
        <v>0</v>
      </c>
      <c r="S167" s="169">
        <v>0</v>
      </c>
      <c r="T167" s="170">
        <f t="shared" si="2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71" t="s">
        <v>536</v>
      </c>
      <c r="AT167" s="171" t="s">
        <v>166</v>
      </c>
      <c r="AU167" s="171" t="s">
        <v>84</v>
      </c>
      <c r="AY167" s="14" t="s">
        <v>163</v>
      </c>
      <c r="BE167" s="172">
        <f t="shared" si="24"/>
        <v>0</v>
      </c>
      <c r="BF167" s="172">
        <f t="shared" si="25"/>
        <v>0</v>
      </c>
      <c r="BG167" s="172">
        <f t="shared" si="26"/>
        <v>0</v>
      </c>
      <c r="BH167" s="172">
        <f t="shared" si="27"/>
        <v>0</v>
      </c>
      <c r="BI167" s="172">
        <f t="shared" si="28"/>
        <v>0</v>
      </c>
      <c r="BJ167" s="14" t="s">
        <v>82</v>
      </c>
      <c r="BK167" s="172">
        <f t="shared" si="29"/>
        <v>0</v>
      </c>
      <c r="BL167" s="14" t="s">
        <v>536</v>
      </c>
      <c r="BM167" s="171" t="s">
        <v>591</v>
      </c>
    </row>
    <row r="168" spans="1:65" s="12" customFormat="1" ht="22.9" customHeight="1">
      <c r="B168" s="145"/>
      <c r="D168" s="146" t="s">
        <v>73</v>
      </c>
      <c r="E168" s="156" t="s">
        <v>1827</v>
      </c>
      <c r="F168" s="156" t="s">
        <v>1828</v>
      </c>
      <c r="I168" s="148"/>
      <c r="J168" s="157">
        <f>BK168</f>
        <v>0</v>
      </c>
      <c r="L168" s="145"/>
      <c r="M168" s="150"/>
      <c r="N168" s="151"/>
      <c r="O168" s="151"/>
      <c r="P168" s="152">
        <f>SUM(P169:P183)</f>
        <v>0</v>
      </c>
      <c r="Q168" s="151"/>
      <c r="R168" s="152">
        <f>SUM(R169:R183)</f>
        <v>1.08213</v>
      </c>
      <c r="S168" s="151"/>
      <c r="T168" s="153">
        <f>SUM(T169:T183)</f>
        <v>0</v>
      </c>
      <c r="AR168" s="146" t="s">
        <v>84</v>
      </c>
      <c r="AT168" s="154" t="s">
        <v>73</v>
      </c>
      <c r="AU168" s="154" t="s">
        <v>82</v>
      </c>
      <c r="AY168" s="146" t="s">
        <v>163</v>
      </c>
      <c r="BK168" s="155">
        <f>SUM(BK169:BK183)</f>
        <v>0</v>
      </c>
    </row>
    <row r="169" spans="1:65" s="2" customFormat="1" ht="21.75" customHeight="1">
      <c r="A169" s="29"/>
      <c r="B169" s="158"/>
      <c r="C169" s="159" t="s">
        <v>645</v>
      </c>
      <c r="D169" s="159" t="s">
        <v>166</v>
      </c>
      <c r="E169" s="160" t="s">
        <v>1829</v>
      </c>
      <c r="F169" s="161" t="s">
        <v>1830</v>
      </c>
      <c r="G169" s="162" t="s">
        <v>246</v>
      </c>
      <c r="H169" s="163">
        <v>37</v>
      </c>
      <c r="I169" s="164"/>
      <c r="J169" s="165">
        <f t="shared" ref="J169:J183" si="30">ROUND(I169*H169,2)</f>
        <v>0</v>
      </c>
      <c r="K169" s="166"/>
      <c r="L169" s="30"/>
      <c r="M169" s="167" t="s">
        <v>1</v>
      </c>
      <c r="N169" s="168" t="s">
        <v>39</v>
      </c>
      <c r="O169" s="55"/>
      <c r="P169" s="169">
        <f t="shared" ref="P169:P183" si="31">O169*H169</f>
        <v>0</v>
      </c>
      <c r="Q169" s="169">
        <v>0</v>
      </c>
      <c r="R169" s="169">
        <f t="shared" ref="R169:R183" si="32">Q169*H169</f>
        <v>0</v>
      </c>
      <c r="S169" s="169">
        <v>0</v>
      </c>
      <c r="T169" s="170">
        <f t="shared" ref="T169:T183" si="33"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71" t="s">
        <v>536</v>
      </c>
      <c r="AT169" s="171" t="s">
        <v>166</v>
      </c>
      <c r="AU169" s="171" t="s">
        <v>84</v>
      </c>
      <c r="AY169" s="14" t="s">
        <v>163</v>
      </c>
      <c r="BE169" s="172">
        <f t="shared" ref="BE169:BE183" si="34">IF(N169="základní",J169,0)</f>
        <v>0</v>
      </c>
      <c r="BF169" s="172">
        <f t="shared" ref="BF169:BF183" si="35">IF(N169="snížená",J169,0)</f>
        <v>0</v>
      </c>
      <c r="BG169" s="172">
        <f t="shared" ref="BG169:BG183" si="36">IF(N169="zákl. přenesená",J169,0)</f>
        <v>0</v>
      </c>
      <c r="BH169" s="172">
        <f t="shared" ref="BH169:BH183" si="37">IF(N169="sníž. přenesená",J169,0)</f>
        <v>0</v>
      </c>
      <c r="BI169" s="172">
        <f t="shared" ref="BI169:BI183" si="38">IF(N169="nulová",J169,0)</f>
        <v>0</v>
      </c>
      <c r="BJ169" s="14" t="s">
        <v>82</v>
      </c>
      <c r="BK169" s="172">
        <f t="shared" ref="BK169:BK183" si="39">ROUND(I169*H169,2)</f>
        <v>0</v>
      </c>
      <c r="BL169" s="14" t="s">
        <v>536</v>
      </c>
      <c r="BM169" s="171" t="s">
        <v>576</v>
      </c>
    </row>
    <row r="170" spans="1:65" s="2" customFormat="1" ht="21.75" customHeight="1">
      <c r="A170" s="29"/>
      <c r="B170" s="158"/>
      <c r="C170" s="159" t="s">
        <v>252</v>
      </c>
      <c r="D170" s="159" t="s">
        <v>166</v>
      </c>
      <c r="E170" s="160" t="s">
        <v>1831</v>
      </c>
      <c r="F170" s="161" t="s">
        <v>1832</v>
      </c>
      <c r="G170" s="162" t="s">
        <v>246</v>
      </c>
      <c r="H170" s="163">
        <v>2</v>
      </c>
      <c r="I170" s="164"/>
      <c r="J170" s="165">
        <f t="shared" si="30"/>
        <v>0</v>
      </c>
      <c r="K170" s="166"/>
      <c r="L170" s="30"/>
      <c r="M170" s="167" t="s">
        <v>1</v>
      </c>
      <c r="N170" s="168" t="s">
        <v>39</v>
      </c>
      <c r="O170" s="55"/>
      <c r="P170" s="169">
        <f t="shared" si="31"/>
        <v>0</v>
      </c>
      <c r="Q170" s="169">
        <v>6.8000000000000005E-2</v>
      </c>
      <c r="R170" s="169">
        <f t="shared" si="32"/>
        <v>0.13600000000000001</v>
      </c>
      <c r="S170" s="169">
        <v>0</v>
      </c>
      <c r="T170" s="170">
        <f t="shared" si="3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71" t="s">
        <v>536</v>
      </c>
      <c r="AT170" s="171" t="s">
        <v>166</v>
      </c>
      <c r="AU170" s="171" t="s">
        <v>84</v>
      </c>
      <c r="AY170" s="14" t="s">
        <v>163</v>
      </c>
      <c r="BE170" s="172">
        <f t="shared" si="34"/>
        <v>0</v>
      </c>
      <c r="BF170" s="172">
        <f t="shared" si="35"/>
        <v>0</v>
      </c>
      <c r="BG170" s="172">
        <f t="shared" si="36"/>
        <v>0</v>
      </c>
      <c r="BH170" s="172">
        <f t="shared" si="37"/>
        <v>0</v>
      </c>
      <c r="BI170" s="172">
        <f t="shared" si="38"/>
        <v>0</v>
      </c>
      <c r="BJ170" s="14" t="s">
        <v>82</v>
      </c>
      <c r="BK170" s="172">
        <f t="shared" si="39"/>
        <v>0</v>
      </c>
      <c r="BL170" s="14" t="s">
        <v>536</v>
      </c>
      <c r="BM170" s="171" t="s">
        <v>564</v>
      </c>
    </row>
    <row r="171" spans="1:65" s="2" customFormat="1" ht="21.75" customHeight="1">
      <c r="A171" s="29"/>
      <c r="B171" s="158"/>
      <c r="C171" s="159" t="s">
        <v>516</v>
      </c>
      <c r="D171" s="159" t="s">
        <v>166</v>
      </c>
      <c r="E171" s="160" t="s">
        <v>1833</v>
      </c>
      <c r="F171" s="161" t="s">
        <v>1834</v>
      </c>
      <c r="G171" s="162" t="s">
        <v>246</v>
      </c>
      <c r="H171" s="163">
        <v>8</v>
      </c>
      <c r="I171" s="164"/>
      <c r="J171" s="165">
        <f t="shared" si="30"/>
        <v>0</v>
      </c>
      <c r="K171" s="166"/>
      <c r="L171" s="30"/>
      <c r="M171" s="167" t="s">
        <v>1</v>
      </c>
      <c r="N171" s="168" t="s">
        <v>39</v>
      </c>
      <c r="O171" s="55"/>
      <c r="P171" s="169">
        <f t="shared" si="31"/>
        <v>0</v>
      </c>
      <c r="Q171" s="169">
        <v>2.5999999999999999E-2</v>
      </c>
      <c r="R171" s="169">
        <f t="shared" si="32"/>
        <v>0.20799999999999999</v>
      </c>
      <c r="S171" s="169">
        <v>0</v>
      </c>
      <c r="T171" s="170">
        <f t="shared" si="3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71" t="s">
        <v>536</v>
      </c>
      <c r="AT171" s="171" t="s">
        <v>166</v>
      </c>
      <c r="AU171" s="171" t="s">
        <v>84</v>
      </c>
      <c r="AY171" s="14" t="s">
        <v>163</v>
      </c>
      <c r="BE171" s="172">
        <f t="shared" si="34"/>
        <v>0</v>
      </c>
      <c r="BF171" s="172">
        <f t="shared" si="35"/>
        <v>0</v>
      </c>
      <c r="BG171" s="172">
        <f t="shared" si="36"/>
        <v>0</v>
      </c>
      <c r="BH171" s="172">
        <f t="shared" si="37"/>
        <v>0</v>
      </c>
      <c r="BI171" s="172">
        <f t="shared" si="38"/>
        <v>0</v>
      </c>
      <c r="BJ171" s="14" t="s">
        <v>82</v>
      </c>
      <c r="BK171" s="172">
        <f t="shared" si="39"/>
        <v>0</v>
      </c>
      <c r="BL171" s="14" t="s">
        <v>536</v>
      </c>
      <c r="BM171" s="171" t="s">
        <v>528</v>
      </c>
    </row>
    <row r="172" spans="1:65" s="2" customFormat="1" ht="21.75" customHeight="1">
      <c r="A172" s="29"/>
      <c r="B172" s="158"/>
      <c r="C172" s="159" t="s">
        <v>176</v>
      </c>
      <c r="D172" s="159" t="s">
        <v>166</v>
      </c>
      <c r="E172" s="160" t="s">
        <v>1835</v>
      </c>
      <c r="F172" s="161" t="s">
        <v>1836</v>
      </c>
      <c r="G172" s="162" t="s">
        <v>246</v>
      </c>
      <c r="H172" s="163">
        <v>8</v>
      </c>
      <c r="I172" s="164"/>
      <c r="J172" s="165">
        <f t="shared" si="30"/>
        <v>0</v>
      </c>
      <c r="K172" s="166"/>
      <c r="L172" s="30"/>
      <c r="M172" s="167" t="s">
        <v>1</v>
      </c>
      <c r="N172" s="168" t="s">
        <v>39</v>
      </c>
      <c r="O172" s="55"/>
      <c r="P172" s="169">
        <f t="shared" si="31"/>
        <v>0</v>
      </c>
      <c r="Q172" s="169">
        <v>3.0759999999999999E-2</v>
      </c>
      <c r="R172" s="169">
        <f t="shared" si="32"/>
        <v>0.24607999999999999</v>
      </c>
      <c r="S172" s="169">
        <v>0</v>
      </c>
      <c r="T172" s="170">
        <f t="shared" si="3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71" t="s">
        <v>536</v>
      </c>
      <c r="AT172" s="171" t="s">
        <v>166</v>
      </c>
      <c r="AU172" s="171" t="s">
        <v>84</v>
      </c>
      <c r="AY172" s="14" t="s">
        <v>163</v>
      </c>
      <c r="BE172" s="172">
        <f t="shared" si="34"/>
        <v>0</v>
      </c>
      <c r="BF172" s="172">
        <f t="shared" si="35"/>
        <v>0</v>
      </c>
      <c r="BG172" s="172">
        <f t="shared" si="36"/>
        <v>0</v>
      </c>
      <c r="BH172" s="172">
        <f t="shared" si="37"/>
        <v>0</v>
      </c>
      <c r="BI172" s="172">
        <f t="shared" si="38"/>
        <v>0</v>
      </c>
      <c r="BJ172" s="14" t="s">
        <v>82</v>
      </c>
      <c r="BK172" s="172">
        <f t="shared" si="39"/>
        <v>0</v>
      </c>
      <c r="BL172" s="14" t="s">
        <v>536</v>
      </c>
      <c r="BM172" s="171" t="s">
        <v>202</v>
      </c>
    </row>
    <row r="173" spans="1:65" s="2" customFormat="1" ht="21.75" customHeight="1">
      <c r="A173" s="29"/>
      <c r="B173" s="158"/>
      <c r="C173" s="159" t="s">
        <v>1468</v>
      </c>
      <c r="D173" s="159" t="s">
        <v>166</v>
      </c>
      <c r="E173" s="160" t="s">
        <v>1837</v>
      </c>
      <c r="F173" s="161" t="s">
        <v>1838</v>
      </c>
      <c r="G173" s="162" t="s">
        <v>246</v>
      </c>
      <c r="H173" s="163">
        <v>8</v>
      </c>
      <c r="I173" s="164"/>
      <c r="J173" s="165">
        <f t="shared" si="30"/>
        <v>0</v>
      </c>
      <c r="K173" s="166"/>
      <c r="L173" s="30"/>
      <c r="M173" s="167" t="s">
        <v>1</v>
      </c>
      <c r="N173" s="168" t="s">
        <v>39</v>
      </c>
      <c r="O173" s="55"/>
      <c r="P173" s="169">
        <f t="shared" si="31"/>
        <v>0</v>
      </c>
      <c r="Q173" s="169">
        <v>3.5520000000000003E-2</v>
      </c>
      <c r="R173" s="169">
        <f t="shared" si="32"/>
        <v>0.28416000000000002</v>
      </c>
      <c r="S173" s="169">
        <v>0</v>
      </c>
      <c r="T173" s="170">
        <f t="shared" si="3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71" t="s">
        <v>536</v>
      </c>
      <c r="AT173" s="171" t="s">
        <v>166</v>
      </c>
      <c r="AU173" s="171" t="s">
        <v>84</v>
      </c>
      <c r="AY173" s="14" t="s">
        <v>163</v>
      </c>
      <c r="BE173" s="172">
        <f t="shared" si="34"/>
        <v>0</v>
      </c>
      <c r="BF173" s="172">
        <f t="shared" si="35"/>
        <v>0</v>
      </c>
      <c r="BG173" s="172">
        <f t="shared" si="36"/>
        <v>0</v>
      </c>
      <c r="BH173" s="172">
        <f t="shared" si="37"/>
        <v>0</v>
      </c>
      <c r="BI173" s="172">
        <f t="shared" si="38"/>
        <v>0</v>
      </c>
      <c r="BJ173" s="14" t="s">
        <v>82</v>
      </c>
      <c r="BK173" s="172">
        <f t="shared" si="39"/>
        <v>0</v>
      </c>
      <c r="BL173" s="14" t="s">
        <v>536</v>
      </c>
      <c r="BM173" s="171" t="s">
        <v>198</v>
      </c>
    </row>
    <row r="174" spans="1:65" s="2" customFormat="1" ht="21.75" customHeight="1">
      <c r="A174" s="29"/>
      <c r="B174" s="158"/>
      <c r="C174" s="159" t="s">
        <v>625</v>
      </c>
      <c r="D174" s="159" t="s">
        <v>166</v>
      </c>
      <c r="E174" s="160" t="s">
        <v>1839</v>
      </c>
      <c r="F174" s="161" t="s">
        <v>1840</v>
      </c>
      <c r="G174" s="162" t="s">
        <v>246</v>
      </c>
      <c r="H174" s="163">
        <v>3</v>
      </c>
      <c r="I174" s="164"/>
      <c r="J174" s="165">
        <f t="shared" si="30"/>
        <v>0</v>
      </c>
      <c r="K174" s="166"/>
      <c r="L174" s="30"/>
      <c r="M174" s="167" t="s">
        <v>1</v>
      </c>
      <c r="N174" s="168" t="s">
        <v>39</v>
      </c>
      <c r="O174" s="55"/>
      <c r="P174" s="169">
        <f t="shared" si="31"/>
        <v>0</v>
      </c>
      <c r="Q174" s="169">
        <v>4.5319999999999999E-2</v>
      </c>
      <c r="R174" s="169">
        <f t="shared" si="32"/>
        <v>0.13596</v>
      </c>
      <c r="S174" s="169">
        <v>0</v>
      </c>
      <c r="T174" s="170">
        <f t="shared" si="3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71" t="s">
        <v>536</v>
      </c>
      <c r="AT174" s="171" t="s">
        <v>166</v>
      </c>
      <c r="AU174" s="171" t="s">
        <v>84</v>
      </c>
      <c r="AY174" s="14" t="s">
        <v>163</v>
      </c>
      <c r="BE174" s="172">
        <f t="shared" si="34"/>
        <v>0</v>
      </c>
      <c r="BF174" s="172">
        <f t="shared" si="35"/>
        <v>0</v>
      </c>
      <c r="BG174" s="172">
        <f t="shared" si="36"/>
        <v>0</v>
      </c>
      <c r="BH174" s="172">
        <f t="shared" si="37"/>
        <v>0</v>
      </c>
      <c r="BI174" s="172">
        <f t="shared" si="38"/>
        <v>0</v>
      </c>
      <c r="BJ174" s="14" t="s">
        <v>82</v>
      </c>
      <c r="BK174" s="172">
        <f t="shared" si="39"/>
        <v>0</v>
      </c>
      <c r="BL174" s="14" t="s">
        <v>536</v>
      </c>
      <c r="BM174" s="171" t="s">
        <v>401</v>
      </c>
    </row>
    <row r="175" spans="1:65" s="2" customFormat="1" ht="21.75" customHeight="1">
      <c r="A175" s="29"/>
      <c r="B175" s="158"/>
      <c r="C175" s="159" t="s">
        <v>723</v>
      </c>
      <c r="D175" s="159" t="s">
        <v>166</v>
      </c>
      <c r="E175" s="160" t="s">
        <v>1841</v>
      </c>
      <c r="F175" s="161" t="s">
        <v>1842</v>
      </c>
      <c r="G175" s="162" t="s">
        <v>246</v>
      </c>
      <c r="H175" s="163">
        <v>1</v>
      </c>
      <c r="I175" s="164"/>
      <c r="J175" s="165">
        <f t="shared" si="30"/>
        <v>0</v>
      </c>
      <c r="K175" s="166"/>
      <c r="L175" s="30"/>
      <c r="M175" s="167" t="s">
        <v>1</v>
      </c>
      <c r="N175" s="168" t="s">
        <v>39</v>
      </c>
      <c r="O175" s="55"/>
      <c r="P175" s="169">
        <f t="shared" si="31"/>
        <v>0</v>
      </c>
      <c r="Q175" s="169">
        <v>6.6879999999999995E-2</v>
      </c>
      <c r="R175" s="169">
        <f t="shared" si="32"/>
        <v>6.6879999999999995E-2</v>
      </c>
      <c r="S175" s="169">
        <v>0</v>
      </c>
      <c r="T175" s="170">
        <f t="shared" si="3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71" t="s">
        <v>536</v>
      </c>
      <c r="AT175" s="171" t="s">
        <v>166</v>
      </c>
      <c r="AU175" s="171" t="s">
        <v>84</v>
      </c>
      <c r="AY175" s="14" t="s">
        <v>163</v>
      </c>
      <c r="BE175" s="172">
        <f t="shared" si="34"/>
        <v>0</v>
      </c>
      <c r="BF175" s="172">
        <f t="shared" si="35"/>
        <v>0</v>
      </c>
      <c r="BG175" s="172">
        <f t="shared" si="36"/>
        <v>0</v>
      </c>
      <c r="BH175" s="172">
        <f t="shared" si="37"/>
        <v>0</v>
      </c>
      <c r="BI175" s="172">
        <f t="shared" si="38"/>
        <v>0</v>
      </c>
      <c r="BJ175" s="14" t="s">
        <v>82</v>
      </c>
      <c r="BK175" s="172">
        <f t="shared" si="39"/>
        <v>0</v>
      </c>
      <c r="BL175" s="14" t="s">
        <v>536</v>
      </c>
      <c r="BM175" s="171" t="s">
        <v>409</v>
      </c>
    </row>
    <row r="176" spans="1:65" s="2" customFormat="1" ht="33" customHeight="1">
      <c r="A176" s="29"/>
      <c r="B176" s="158"/>
      <c r="C176" s="159" t="s">
        <v>1478</v>
      </c>
      <c r="D176" s="159" t="s">
        <v>166</v>
      </c>
      <c r="E176" s="160" t="s">
        <v>1843</v>
      </c>
      <c r="F176" s="161" t="s">
        <v>1844</v>
      </c>
      <c r="G176" s="162" t="s">
        <v>246</v>
      </c>
      <c r="H176" s="163">
        <v>2</v>
      </c>
      <c r="I176" s="164"/>
      <c r="J176" s="165">
        <f t="shared" si="30"/>
        <v>0</v>
      </c>
      <c r="K176" s="166"/>
      <c r="L176" s="30"/>
      <c r="M176" s="167" t="s">
        <v>1</v>
      </c>
      <c r="N176" s="168" t="s">
        <v>39</v>
      </c>
      <c r="O176" s="55"/>
      <c r="P176" s="169">
        <f t="shared" si="31"/>
        <v>0</v>
      </c>
      <c r="Q176" s="169">
        <v>0</v>
      </c>
      <c r="R176" s="169">
        <f t="shared" si="32"/>
        <v>0</v>
      </c>
      <c r="S176" s="169">
        <v>0</v>
      </c>
      <c r="T176" s="170">
        <f t="shared" si="3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71" t="s">
        <v>536</v>
      </c>
      <c r="AT176" s="171" t="s">
        <v>166</v>
      </c>
      <c r="AU176" s="171" t="s">
        <v>84</v>
      </c>
      <c r="AY176" s="14" t="s">
        <v>163</v>
      </c>
      <c r="BE176" s="172">
        <f t="shared" si="34"/>
        <v>0</v>
      </c>
      <c r="BF176" s="172">
        <f t="shared" si="35"/>
        <v>0</v>
      </c>
      <c r="BG176" s="172">
        <f t="shared" si="36"/>
        <v>0</v>
      </c>
      <c r="BH176" s="172">
        <f t="shared" si="37"/>
        <v>0</v>
      </c>
      <c r="BI176" s="172">
        <f t="shared" si="38"/>
        <v>0</v>
      </c>
      <c r="BJ176" s="14" t="s">
        <v>82</v>
      </c>
      <c r="BK176" s="172">
        <f t="shared" si="39"/>
        <v>0</v>
      </c>
      <c r="BL176" s="14" t="s">
        <v>536</v>
      </c>
      <c r="BM176" s="171" t="s">
        <v>1209</v>
      </c>
    </row>
    <row r="177" spans="1:65" s="2" customFormat="1" ht="33" customHeight="1">
      <c r="A177" s="29"/>
      <c r="B177" s="158"/>
      <c r="C177" s="159" t="s">
        <v>225</v>
      </c>
      <c r="D177" s="159" t="s">
        <v>166</v>
      </c>
      <c r="E177" s="160" t="s">
        <v>1845</v>
      </c>
      <c r="F177" s="161" t="s">
        <v>1846</v>
      </c>
      <c r="G177" s="162" t="s">
        <v>246</v>
      </c>
      <c r="H177" s="163">
        <v>1</v>
      </c>
      <c r="I177" s="164"/>
      <c r="J177" s="165">
        <f t="shared" si="30"/>
        <v>0</v>
      </c>
      <c r="K177" s="166"/>
      <c r="L177" s="30"/>
      <c r="M177" s="167" t="s">
        <v>1</v>
      </c>
      <c r="N177" s="168" t="s">
        <v>39</v>
      </c>
      <c r="O177" s="55"/>
      <c r="P177" s="169">
        <f t="shared" si="31"/>
        <v>0</v>
      </c>
      <c r="Q177" s="169">
        <v>0</v>
      </c>
      <c r="R177" s="169">
        <f t="shared" si="32"/>
        <v>0</v>
      </c>
      <c r="S177" s="169">
        <v>0</v>
      </c>
      <c r="T177" s="170">
        <f t="shared" si="3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71" t="s">
        <v>536</v>
      </c>
      <c r="AT177" s="171" t="s">
        <v>166</v>
      </c>
      <c r="AU177" s="171" t="s">
        <v>84</v>
      </c>
      <c r="AY177" s="14" t="s">
        <v>163</v>
      </c>
      <c r="BE177" s="172">
        <f t="shared" si="34"/>
        <v>0</v>
      </c>
      <c r="BF177" s="172">
        <f t="shared" si="35"/>
        <v>0</v>
      </c>
      <c r="BG177" s="172">
        <f t="shared" si="36"/>
        <v>0</v>
      </c>
      <c r="BH177" s="172">
        <f t="shared" si="37"/>
        <v>0</v>
      </c>
      <c r="BI177" s="172">
        <f t="shared" si="38"/>
        <v>0</v>
      </c>
      <c r="BJ177" s="14" t="s">
        <v>82</v>
      </c>
      <c r="BK177" s="172">
        <f t="shared" si="39"/>
        <v>0</v>
      </c>
      <c r="BL177" s="14" t="s">
        <v>536</v>
      </c>
      <c r="BM177" s="171" t="s">
        <v>794</v>
      </c>
    </row>
    <row r="178" spans="1:65" s="2" customFormat="1" ht="16.5" customHeight="1">
      <c r="A178" s="29"/>
      <c r="B178" s="158"/>
      <c r="C178" s="159" t="s">
        <v>1486</v>
      </c>
      <c r="D178" s="159" t="s">
        <v>166</v>
      </c>
      <c r="E178" s="160" t="s">
        <v>1847</v>
      </c>
      <c r="F178" s="161" t="s">
        <v>1848</v>
      </c>
      <c r="G178" s="162" t="s">
        <v>246</v>
      </c>
      <c r="H178" s="163">
        <v>37</v>
      </c>
      <c r="I178" s="164"/>
      <c r="J178" s="165">
        <f t="shared" si="30"/>
        <v>0</v>
      </c>
      <c r="K178" s="166"/>
      <c r="L178" s="30"/>
      <c r="M178" s="167" t="s">
        <v>1</v>
      </c>
      <c r="N178" s="168" t="s">
        <v>39</v>
      </c>
      <c r="O178" s="55"/>
      <c r="P178" s="169">
        <f t="shared" si="31"/>
        <v>0</v>
      </c>
      <c r="Q178" s="169">
        <v>0</v>
      </c>
      <c r="R178" s="169">
        <f t="shared" si="32"/>
        <v>0</v>
      </c>
      <c r="S178" s="169">
        <v>0</v>
      </c>
      <c r="T178" s="170">
        <f t="shared" si="3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71" t="s">
        <v>536</v>
      </c>
      <c r="AT178" s="171" t="s">
        <v>166</v>
      </c>
      <c r="AU178" s="171" t="s">
        <v>84</v>
      </c>
      <c r="AY178" s="14" t="s">
        <v>163</v>
      </c>
      <c r="BE178" s="172">
        <f t="shared" si="34"/>
        <v>0</v>
      </c>
      <c r="BF178" s="172">
        <f t="shared" si="35"/>
        <v>0</v>
      </c>
      <c r="BG178" s="172">
        <f t="shared" si="36"/>
        <v>0</v>
      </c>
      <c r="BH178" s="172">
        <f t="shared" si="37"/>
        <v>0</v>
      </c>
      <c r="BI178" s="172">
        <f t="shared" si="38"/>
        <v>0</v>
      </c>
      <c r="BJ178" s="14" t="s">
        <v>82</v>
      </c>
      <c r="BK178" s="172">
        <f t="shared" si="39"/>
        <v>0</v>
      </c>
      <c r="BL178" s="14" t="s">
        <v>536</v>
      </c>
      <c r="BM178" s="171" t="s">
        <v>1261</v>
      </c>
    </row>
    <row r="179" spans="1:65" s="2" customFormat="1" ht="16.5" customHeight="1">
      <c r="A179" s="29"/>
      <c r="B179" s="158"/>
      <c r="C179" s="159" t="s">
        <v>213</v>
      </c>
      <c r="D179" s="159" t="s">
        <v>166</v>
      </c>
      <c r="E179" s="160" t="s">
        <v>1849</v>
      </c>
      <c r="F179" s="161" t="s">
        <v>1850</v>
      </c>
      <c r="G179" s="162" t="s">
        <v>169</v>
      </c>
      <c r="H179" s="163">
        <v>1150</v>
      </c>
      <c r="I179" s="164"/>
      <c r="J179" s="165">
        <f t="shared" si="30"/>
        <v>0</v>
      </c>
      <c r="K179" s="166"/>
      <c r="L179" s="30"/>
      <c r="M179" s="167" t="s">
        <v>1</v>
      </c>
      <c r="N179" s="168" t="s">
        <v>39</v>
      </c>
      <c r="O179" s="55"/>
      <c r="P179" s="169">
        <f t="shared" si="31"/>
        <v>0</v>
      </c>
      <c r="Q179" s="169">
        <v>0</v>
      </c>
      <c r="R179" s="169">
        <f t="shared" si="32"/>
        <v>0</v>
      </c>
      <c r="S179" s="169">
        <v>0</v>
      </c>
      <c r="T179" s="170">
        <f t="shared" si="3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71" t="s">
        <v>536</v>
      </c>
      <c r="AT179" s="171" t="s">
        <v>166</v>
      </c>
      <c r="AU179" s="171" t="s">
        <v>84</v>
      </c>
      <c r="AY179" s="14" t="s">
        <v>163</v>
      </c>
      <c r="BE179" s="172">
        <f t="shared" si="34"/>
        <v>0</v>
      </c>
      <c r="BF179" s="172">
        <f t="shared" si="35"/>
        <v>0</v>
      </c>
      <c r="BG179" s="172">
        <f t="shared" si="36"/>
        <v>0</v>
      </c>
      <c r="BH179" s="172">
        <f t="shared" si="37"/>
        <v>0</v>
      </c>
      <c r="BI179" s="172">
        <f t="shared" si="38"/>
        <v>0</v>
      </c>
      <c r="BJ179" s="14" t="s">
        <v>82</v>
      </c>
      <c r="BK179" s="172">
        <f t="shared" si="39"/>
        <v>0</v>
      </c>
      <c r="BL179" s="14" t="s">
        <v>536</v>
      </c>
      <c r="BM179" s="171" t="s">
        <v>1646</v>
      </c>
    </row>
    <row r="180" spans="1:65" s="2" customFormat="1" ht="21.75" customHeight="1">
      <c r="A180" s="29"/>
      <c r="B180" s="158"/>
      <c r="C180" s="159" t="s">
        <v>1493</v>
      </c>
      <c r="D180" s="159" t="s">
        <v>166</v>
      </c>
      <c r="E180" s="160" t="s">
        <v>1851</v>
      </c>
      <c r="F180" s="161" t="s">
        <v>1852</v>
      </c>
      <c r="G180" s="162" t="s">
        <v>287</v>
      </c>
      <c r="H180" s="163">
        <v>442</v>
      </c>
      <c r="I180" s="164"/>
      <c r="J180" s="165">
        <f t="shared" si="30"/>
        <v>0</v>
      </c>
      <c r="K180" s="166"/>
      <c r="L180" s="30"/>
      <c r="M180" s="167" t="s">
        <v>1</v>
      </c>
      <c r="N180" s="168" t="s">
        <v>39</v>
      </c>
      <c r="O180" s="55"/>
      <c r="P180" s="169">
        <f t="shared" si="31"/>
        <v>0</v>
      </c>
      <c r="Q180" s="169">
        <v>0</v>
      </c>
      <c r="R180" s="169">
        <f t="shared" si="32"/>
        <v>0</v>
      </c>
      <c r="S180" s="169">
        <v>0</v>
      </c>
      <c r="T180" s="170">
        <f t="shared" si="3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71" t="s">
        <v>536</v>
      </c>
      <c r="AT180" s="171" t="s">
        <v>166</v>
      </c>
      <c r="AU180" s="171" t="s">
        <v>84</v>
      </c>
      <c r="AY180" s="14" t="s">
        <v>163</v>
      </c>
      <c r="BE180" s="172">
        <f t="shared" si="34"/>
        <v>0</v>
      </c>
      <c r="BF180" s="172">
        <f t="shared" si="35"/>
        <v>0</v>
      </c>
      <c r="BG180" s="172">
        <f t="shared" si="36"/>
        <v>0</v>
      </c>
      <c r="BH180" s="172">
        <f t="shared" si="37"/>
        <v>0</v>
      </c>
      <c r="BI180" s="172">
        <f t="shared" si="38"/>
        <v>0</v>
      </c>
      <c r="BJ180" s="14" t="s">
        <v>82</v>
      </c>
      <c r="BK180" s="172">
        <f t="shared" si="39"/>
        <v>0</v>
      </c>
      <c r="BL180" s="14" t="s">
        <v>536</v>
      </c>
      <c r="BM180" s="171" t="s">
        <v>276</v>
      </c>
    </row>
    <row r="181" spans="1:65" s="2" customFormat="1" ht="44.25" customHeight="1">
      <c r="A181" s="29"/>
      <c r="B181" s="158"/>
      <c r="C181" s="159" t="s">
        <v>1497</v>
      </c>
      <c r="D181" s="159" t="s">
        <v>166</v>
      </c>
      <c r="E181" s="160" t="s">
        <v>1853</v>
      </c>
      <c r="F181" s="161" t="s">
        <v>1854</v>
      </c>
      <c r="G181" s="162" t="s">
        <v>169</v>
      </c>
      <c r="H181" s="163">
        <v>45.92</v>
      </c>
      <c r="I181" s="164"/>
      <c r="J181" s="165">
        <f t="shared" si="30"/>
        <v>0</v>
      </c>
      <c r="K181" s="166"/>
      <c r="L181" s="30"/>
      <c r="M181" s="167" t="s">
        <v>1</v>
      </c>
      <c r="N181" s="168" t="s">
        <v>39</v>
      </c>
      <c r="O181" s="55"/>
      <c r="P181" s="169">
        <f t="shared" si="31"/>
        <v>0</v>
      </c>
      <c r="Q181" s="169">
        <v>0</v>
      </c>
      <c r="R181" s="169">
        <f t="shared" si="32"/>
        <v>0</v>
      </c>
      <c r="S181" s="169">
        <v>0</v>
      </c>
      <c r="T181" s="170">
        <f t="shared" si="3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71" t="s">
        <v>536</v>
      </c>
      <c r="AT181" s="171" t="s">
        <v>166</v>
      </c>
      <c r="AU181" s="171" t="s">
        <v>84</v>
      </c>
      <c r="AY181" s="14" t="s">
        <v>163</v>
      </c>
      <c r="BE181" s="172">
        <f t="shared" si="34"/>
        <v>0</v>
      </c>
      <c r="BF181" s="172">
        <f t="shared" si="35"/>
        <v>0</v>
      </c>
      <c r="BG181" s="172">
        <f t="shared" si="36"/>
        <v>0</v>
      </c>
      <c r="BH181" s="172">
        <f t="shared" si="37"/>
        <v>0</v>
      </c>
      <c r="BI181" s="172">
        <f t="shared" si="38"/>
        <v>0</v>
      </c>
      <c r="BJ181" s="14" t="s">
        <v>82</v>
      </c>
      <c r="BK181" s="172">
        <f t="shared" si="39"/>
        <v>0</v>
      </c>
      <c r="BL181" s="14" t="s">
        <v>536</v>
      </c>
      <c r="BM181" s="171" t="s">
        <v>284</v>
      </c>
    </row>
    <row r="182" spans="1:65" s="2" customFormat="1" ht="21.75" customHeight="1">
      <c r="A182" s="29"/>
      <c r="B182" s="158"/>
      <c r="C182" s="159" t="s">
        <v>1501</v>
      </c>
      <c r="D182" s="159" t="s">
        <v>166</v>
      </c>
      <c r="E182" s="160" t="s">
        <v>1855</v>
      </c>
      <c r="F182" s="161" t="s">
        <v>1856</v>
      </c>
      <c r="G182" s="162" t="s">
        <v>287</v>
      </c>
      <c r="H182" s="163">
        <v>67.5</v>
      </c>
      <c r="I182" s="164"/>
      <c r="J182" s="165">
        <f t="shared" si="30"/>
        <v>0</v>
      </c>
      <c r="K182" s="166"/>
      <c r="L182" s="30"/>
      <c r="M182" s="167" t="s">
        <v>1</v>
      </c>
      <c r="N182" s="168" t="s">
        <v>39</v>
      </c>
      <c r="O182" s="55"/>
      <c r="P182" s="169">
        <f t="shared" si="31"/>
        <v>0</v>
      </c>
      <c r="Q182" s="169">
        <v>6.0000000000000002E-5</v>
      </c>
      <c r="R182" s="169">
        <f t="shared" si="32"/>
        <v>4.0499999999999998E-3</v>
      </c>
      <c r="S182" s="169">
        <v>0</v>
      </c>
      <c r="T182" s="170">
        <f t="shared" si="3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71" t="s">
        <v>536</v>
      </c>
      <c r="AT182" s="171" t="s">
        <v>166</v>
      </c>
      <c r="AU182" s="171" t="s">
        <v>84</v>
      </c>
      <c r="AY182" s="14" t="s">
        <v>163</v>
      </c>
      <c r="BE182" s="172">
        <f t="shared" si="34"/>
        <v>0</v>
      </c>
      <c r="BF182" s="172">
        <f t="shared" si="35"/>
        <v>0</v>
      </c>
      <c r="BG182" s="172">
        <f t="shared" si="36"/>
        <v>0</v>
      </c>
      <c r="BH182" s="172">
        <f t="shared" si="37"/>
        <v>0</v>
      </c>
      <c r="BI182" s="172">
        <f t="shared" si="38"/>
        <v>0</v>
      </c>
      <c r="BJ182" s="14" t="s">
        <v>82</v>
      </c>
      <c r="BK182" s="172">
        <f t="shared" si="39"/>
        <v>0</v>
      </c>
      <c r="BL182" s="14" t="s">
        <v>536</v>
      </c>
      <c r="BM182" s="171" t="s">
        <v>248</v>
      </c>
    </row>
    <row r="183" spans="1:65" s="2" customFormat="1" ht="21.75" customHeight="1">
      <c r="A183" s="29"/>
      <c r="B183" s="158"/>
      <c r="C183" s="159" t="s">
        <v>1505</v>
      </c>
      <c r="D183" s="159" t="s">
        <v>166</v>
      </c>
      <c r="E183" s="160" t="s">
        <v>1857</v>
      </c>
      <c r="F183" s="161" t="s">
        <v>1858</v>
      </c>
      <c r="G183" s="162" t="s">
        <v>246</v>
      </c>
      <c r="H183" s="163">
        <v>10</v>
      </c>
      <c r="I183" s="164"/>
      <c r="J183" s="165">
        <f t="shared" si="30"/>
        <v>0</v>
      </c>
      <c r="K183" s="166"/>
      <c r="L183" s="30"/>
      <c r="M183" s="167" t="s">
        <v>1</v>
      </c>
      <c r="N183" s="168" t="s">
        <v>39</v>
      </c>
      <c r="O183" s="55"/>
      <c r="P183" s="169">
        <f t="shared" si="31"/>
        <v>0</v>
      </c>
      <c r="Q183" s="169">
        <v>1E-4</v>
      </c>
      <c r="R183" s="169">
        <f t="shared" si="32"/>
        <v>1E-3</v>
      </c>
      <c r="S183" s="169">
        <v>0</v>
      </c>
      <c r="T183" s="170">
        <f t="shared" si="3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71" t="s">
        <v>536</v>
      </c>
      <c r="AT183" s="171" t="s">
        <v>166</v>
      </c>
      <c r="AU183" s="171" t="s">
        <v>84</v>
      </c>
      <c r="AY183" s="14" t="s">
        <v>163</v>
      </c>
      <c r="BE183" s="172">
        <f t="shared" si="34"/>
        <v>0</v>
      </c>
      <c r="BF183" s="172">
        <f t="shared" si="35"/>
        <v>0</v>
      </c>
      <c r="BG183" s="172">
        <f t="shared" si="36"/>
        <v>0</v>
      </c>
      <c r="BH183" s="172">
        <f t="shared" si="37"/>
        <v>0</v>
      </c>
      <c r="BI183" s="172">
        <f t="shared" si="38"/>
        <v>0</v>
      </c>
      <c r="BJ183" s="14" t="s">
        <v>82</v>
      </c>
      <c r="BK183" s="172">
        <f t="shared" si="39"/>
        <v>0</v>
      </c>
      <c r="BL183" s="14" t="s">
        <v>536</v>
      </c>
      <c r="BM183" s="171" t="s">
        <v>239</v>
      </c>
    </row>
    <row r="184" spans="1:65" s="12" customFormat="1" ht="25.9" customHeight="1">
      <c r="B184" s="145"/>
      <c r="D184" s="146" t="s">
        <v>73</v>
      </c>
      <c r="E184" s="147" t="s">
        <v>1717</v>
      </c>
      <c r="F184" s="147" t="s">
        <v>1859</v>
      </c>
      <c r="I184" s="148"/>
      <c r="J184" s="149">
        <f>BK184</f>
        <v>0</v>
      </c>
      <c r="L184" s="145"/>
      <c r="M184" s="150"/>
      <c r="N184" s="151"/>
      <c r="O184" s="151"/>
      <c r="P184" s="152">
        <f>SUM(P185:P190)</f>
        <v>0</v>
      </c>
      <c r="Q184" s="151"/>
      <c r="R184" s="152">
        <f>SUM(R185:R190)</f>
        <v>0</v>
      </c>
      <c r="S184" s="151"/>
      <c r="T184" s="153">
        <f>SUM(T185:T190)</f>
        <v>0</v>
      </c>
      <c r="AR184" s="146" t="s">
        <v>170</v>
      </c>
      <c r="AT184" s="154" t="s">
        <v>73</v>
      </c>
      <c r="AU184" s="154" t="s">
        <v>74</v>
      </c>
      <c r="AY184" s="146" t="s">
        <v>163</v>
      </c>
      <c r="BK184" s="155">
        <f>SUM(BK185:BK190)</f>
        <v>0</v>
      </c>
    </row>
    <row r="185" spans="1:65" s="2" customFormat="1" ht="44.25" customHeight="1">
      <c r="A185" s="29"/>
      <c r="B185" s="158"/>
      <c r="C185" s="159" t="s">
        <v>1509</v>
      </c>
      <c r="D185" s="159" t="s">
        <v>166</v>
      </c>
      <c r="E185" s="160" t="s">
        <v>1860</v>
      </c>
      <c r="F185" s="161" t="s">
        <v>1861</v>
      </c>
      <c r="G185" s="162" t="s">
        <v>1786</v>
      </c>
      <c r="H185" s="163">
        <v>37</v>
      </c>
      <c r="I185" s="164"/>
      <c r="J185" s="165">
        <f t="shared" ref="J185:J190" si="40">ROUND(I185*H185,2)</f>
        <v>0</v>
      </c>
      <c r="K185" s="166"/>
      <c r="L185" s="30"/>
      <c r="M185" s="167" t="s">
        <v>1</v>
      </c>
      <c r="N185" s="168" t="s">
        <v>39</v>
      </c>
      <c r="O185" s="55"/>
      <c r="P185" s="169">
        <f t="shared" ref="P185:P190" si="41">O185*H185</f>
        <v>0</v>
      </c>
      <c r="Q185" s="169">
        <v>0</v>
      </c>
      <c r="R185" s="169">
        <f t="shared" ref="R185:R190" si="42">Q185*H185</f>
        <v>0</v>
      </c>
      <c r="S185" s="169">
        <v>0</v>
      </c>
      <c r="T185" s="170">
        <f t="shared" ref="T185:T190" si="43"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71" t="s">
        <v>536</v>
      </c>
      <c r="AT185" s="171" t="s">
        <v>166</v>
      </c>
      <c r="AU185" s="171" t="s">
        <v>82</v>
      </c>
      <c r="AY185" s="14" t="s">
        <v>163</v>
      </c>
      <c r="BE185" s="172">
        <f t="shared" ref="BE185:BE190" si="44">IF(N185="základní",J185,0)</f>
        <v>0</v>
      </c>
      <c r="BF185" s="172">
        <f t="shared" ref="BF185:BF190" si="45">IF(N185="snížená",J185,0)</f>
        <v>0</v>
      </c>
      <c r="BG185" s="172">
        <f t="shared" ref="BG185:BG190" si="46">IF(N185="zákl. přenesená",J185,0)</f>
        <v>0</v>
      </c>
      <c r="BH185" s="172">
        <f t="shared" ref="BH185:BH190" si="47">IF(N185="sníž. přenesená",J185,0)</f>
        <v>0</v>
      </c>
      <c r="BI185" s="172">
        <f t="shared" ref="BI185:BI190" si="48">IF(N185="nulová",J185,0)</f>
        <v>0</v>
      </c>
      <c r="BJ185" s="14" t="s">
        <v>82</v>
      </c>
      <c r="BK185" s="172">
        <f t="shared" ref="BK185:BK190" si="49">ROUND(I185*H185,2)</f>
        <v>0</v>
      </c>
      <c r="BL185" s="14" t="s">
        <v>536</v>
      </c>
      <c r="BM185" s="171" t="s">
        <v>260</v>
      </c>
    </row>
    <row r="186" spans="1:65" s="2" customFormat="1" ht="21.75" customHeight="1">
      <c r="A186" s="29"/>
      <c r="B186" s="158"/>
      <c r="C186" s="159" t="s">
        <v>1513</v>
      </c>
      <c r="D186" s="159" t="s">
        <v>166</v>
      </c>
      <c r="E186" s="160" t="s">
        <v>1862</v>
      </c>
      <c r="F186" s="161" t="s">
        <v>1863</v>
      </c>
      <c r="G186" s="162" t="s">
        <v>246</v>
      </c>
      <c r="H186" s="163">
        <v>1</v>
      </c>
      <c r="I186" s="164"/>
      <c r="J186" s="165">
        <f t="shared" si="40"/>
        <v>0</v>
      </c>
      <c r="K186" s="166"/>
      <c r="L186" s="30"/>
      <c r="M186" s="167" t="s">
        <v>1</v>
      </c>
      <c r="N186" s="168" t="s">
        <v>39</v>
      </c>
      <c r="O186" s="55"/>
      <c r="P186" s="169">
        <f t="shared" si="41"/>
        <v>0</v>
      </c>
      <c r="Q186" s="169">
        <v>0</v>
      </c>
      <c r="R186" s="169">
        <f t="shared" si="42"/>
        <v>0</v>
      </c>
      <c r="S186" s="169">
        <v>0</v>
      </c>
      <c r="T186" s="170">
        <f t="shared" si="4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71" t="s">
        <v>536</v>
      </c>
      <c r="AT186" s="171" t="s">
        <v>166</v>
      </c>
      <c r="AU186" s="171" t="s">
        <v>82</v>
      </c>
      <c r="AY186" s="14" t="s">
        <v>163</v>
      </c>
      <c r="BE186" s="172">
        <f t="shared" si="44"/>
        <v>0</v>
      </c>
      <c r="BF186" s="172">
        <f t="shared" si="45"/>
        <v>0</v>
      </c>
      <c r="BG186" s="172">
        <f t="shared" si="46"/>
        <v>0</v>
      </c>
      <c r="BH186" s="172">
        <f t="shared" si="47"/>
        <v>0</v>
      </c>
      <c r="BI186" s="172">
        <f t="shared" si="48"/>
        <v>0</v>
      </c>
      <c r="BJ186" s="14" t="s">
        <v>82</v>
      </c>
      <c r="BK186" s="172">
        <f t="shared" si="49"/>
        <v>0</v>
      </c>
      <c r="BL186" s="14" t="s">
        <v>536</v>
      </c>
      <c r="BM186" s="171" t="s">
        <v>800</v>
      </c>
    </row>
    <row r="187" spans="1:65" s="2" customFormat="1" ht="33" customHeight="1">
      <c r="A187" s="29"/>
      <c r="B187" s="158"/>
      <c r="C187" s="159" t="s">
        <v>1517</v>
      </c>
      <c r="D187" s="159" t="s">
        <v>166</v>
      </c>
      <c r="E187" s="160" t="s">
        <v>1864</v>
      </c>
      <c r="F187" s="161" t="s">
        <v>1865</v>
      </c>
      <c r="G187" s="162" t="s">
        <v>246</v>
      </c>
      <c r="H187" s="163">
        <v>1</v>
      </c>
      <c r="I187" s="164"/>
      <c r="J187" s="165">
        <f t="shared" si="40"/>
        <v>0</v>
      </c>
      <c r="K187" s="166"/>
      <c r="L187" s="30"/>
      <c r="M187" s="167" t="s">
        <v>1</v>
      </c>
      <c r="N187" s="168" t="s">
        <v>39</v>
      </c>
      <c r="O187" s="55"/>
      <c r="P187" s="169">
        <f t="shared" si="41"/>
        <v>0</v>
      </c>
      <c r="Q187" s="169">
        <v>0</v>
      </c>
      <c r="R187" s="169">
        <f t="shared" si="42"/>
        <v>0</v>
      </c>
      <c r="S187" s="169">
        <v>0</v>
      </c>
      <c r="T187" s="170">
        <f t="shared" si="4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71" t="s">
        <v>536</v>
      </c>
      <c r="AT187" s="171" t="s">
        <v>166</v>
      </c>
      <c r="AU187" s="171" t="s">
        <v>82</v>
      </c>
      <c r="AY187" s="14" t="s">
        <v>163</v>
      </c>
      <c r="BE187" s="172">
        <f t="shared" si="44"/>
        <v>0</v>
      </c>
      <c r="BF187" s="172">
        <f t="shared" si="45"/>
        <v>0</v>
      </c>
      <c r="BG187" s="172">
        <f t="shared" si="46"/>
        <v>0</v>
      </c>
      <c r="BH187" s="172">
        <f t="shared" si="47"/>
        <v>0</v>
      </c>
      <c r="BI187" s="172">
        <f t="shared" si="48"/>
        <v>0</v>
      </c>
      <c r="BJ187" s="14" t="s">
        <v>82</v>
      </c>
      <c r="BK187" s="172">
        <f t="shared" si="49"/>
        <v>0</v>
      </c>
      <c r="BL187" s="14" t="s">
        <v>536</v>
      </c>
      <c r="BM187" s="171" t="s">
        <v>808</v>
      </c>
    </row>
    <row r="188" spans="1:65" s="2" customFormat="1" ht="33" customHeight="1">
      <c r="A188" s="29"/>
      <c r="B188" s="158"/>
      <c r="C188" s="159" t="s">
        <v>1521</v>
      </c>
      <c r="D188" s="159" t="s">
        <v>166</v>
      </c>
      <c r="E188" s="160" t="s">
        <v>1866</v>
      </c>
      <c r="F188" s="161" t="s">
        <v>1867</v>
      </c>
      <c r="G188" s="162" t="s">
        <v>246</v>
      </c>
      <c r="H188" s="163">
        <v>1</v>
      </c>
      <c r="I188" s="164"/>
      <c r="J188" s="165">
        <f t="shared" si="40"/>
        <v>0</v>
      </c>
      <c r="K188" s="166"/>
      <c r="L188" s="30"/>
      <c r="M188" s="167" t="s">
        <v>1</v>
      </c>
      <c r="N188" s="168" t="s">
        <v>39</v>
      </c>
      <c r="O188" s="55"/>
      <c r="P188" s="169">
        <f t="shared" si="41"/>
        <v>0</v>
      </c>
      <c r="Q188" s="169">
        <v>0</v>
      </c>
      <c r="R188" s="169">
        <f t="shared" si="42"/>
        <v>0</v>
      </c>
      <c r="S188" s="169">
        <v>0</v>
      </c>
      <c r="T188" s="170">
        <f t="shared" si="4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71" t="s">
        <v>536</v>
      </c>
      <c r="AT188" s="171" t="s">
        <v>166</v>
      </c>
      <c r="AU188" s="171" t="s">
        <v>82</v>
      </c>
      <c r="AY188" s="14" t="s">
        <v>163</v>
      </c>
      <c r="BE188" s="172">
        <f t="shared" si="44"/>
        <v>0</v>
      </c>
      <c r="BF188" s="172">
        <f t="shared" si="45"/>
        <v>0</v>
      </c>
      <c r="BG188" s="172">
        <f t="shared" si="46"/>
        <v>0</v>
      </c>
      <c r="BH188" s="172">
        <f t="shared" si="47"/>
        <v>0</v>
      </c>
      <c r="BI188" s="172">
        <f t="shared" si="48"/>
        <v>0</v>
      </c>
      <c r="BJ188" s="14" t="s">
        <v>82</v>
      </c>
      <c r="BK188" s="172">
        <f t="shared" si="49"/>
        <v>0</v>
      </c>
      <c r="BL188" s="14" t="s">
        <v>536</v>
      </c>
      <c r="BM188" s="171" t="s">
        <v>449</v>
      </c>
    </row>
    <row r="189" spans="1:65" s="2" customFormat="1" ht="21.75" customHeight="1">
      <c r="A189" s="29"/>
      <c r="B189" s="158"/>
      <c r="C189" s="159" t="s">
        <v>1525</v>
      </c>
      <c r="D189" s="159" t="s">
        <v>166</v>
      </c>
      <c r="E189" s="160" t="s">
        <v>1868</v>
      </c>
      <c r="F189" s="161" t="s">
        <v>1869</v>
      </c>
      <c r="G189" s="162" t="s">
        <v>246</v>
      </c>
      <c r="H189" s="163">
        <v>1</v>
      </c>
      <c r="I189" s="164"/>
      <c r="J189" s="165">
        <f t="shared" si="40"/>
        <v>0</v>
      </c>
      <c r="K189" s="166"/>
      <c r="L189" s="30"/>
      <c r="M189" s="167" t="s">
        <v>1</v>
      </c>
      <c r="N189" s="168" t="s">
        <v>39</v>
      </c>
      <c r="O189" s="55"/>
      <c r="P189" s="169">
        <f t="shared" si="41"/>
        <v>0</v>
      </c>
      <c r="Q189" s="169">
        <v>0</v>
      </c>
      <c r="R189" s="169">
        <f t="shared" si="42"/>
        <v>0</v>
      </c>
      <c r="S189" s="169">
        <v>0</v>
      </c>
      <c r="T189" s="170">
        <f t="shared" si="4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71" t="s">
        <v>536</v>
      </c>
      <c r="AT189" s="171" t="s">
        <v>166</v>
      </c>
      <c r="AU189" s="171" t="s">
        <v>82</v>
      </c>
      <c r="AY189" s="14" t="s">
        <v>163</v>
      </c>
      <c r="BE189" s="172">
        <f t="shared" si="44"/>
        <v>0</v>
      </c>
      <c r="BF189" s="172">
        <f t="shared" si="45"/>
        <v>0</v>
      </c>
      <c r="BG189" s="172">
        <f t="shared" si="46"/>
        <v>0</v>
      </c>
      <c r="BH189" s="172">
        <f t="shared" si="47"/>
        <v>0</v>
      </c>
      <c r="BI189" s="172">
        <f t="shared" si="48"/>
        <v>0</v>
      </c>
      <c r="BJ189" s="14" t="s">
        <v>82</v>
      </c>
      <c r="BK189" s="172">
        <f t="shared" si="49"/>
        <v>0</v>
      </c>
      <c r="BL189" s="14" t="s">
        <v>536</v>
      </c>
      <c r="BM189" s="171" t="s">
        <v>457</v>
      </c>
    </row>
    <row r="190" spans="1:65" s="2" customFormat="1" ht="16.5" customHeight="1">
      <c r="A190" s="29"/>
      <c r="B190" s="158"/>
      <c r="C190" s="159" t="s">
        <v>466</v>
      </c>
      <c r="D190" s="159" t="s">
        <v>166</v>
      </c>
      <c r="E190" s="160" t="s">
        <v>1870</v>
      </c>
      <c r="F190" s="161" t="s">
        <v>1871</v>
      </c>
      <c r="G190" s="162" t="s">
        <v>246</v>
      </c>
      <c r="H190" s="163">
        <v>2</v>
      </c>
      <c r="I190" s="164"/>
      <c r="J190" s="165">
        <f t="shared" si="40"/>
        <v>0</v>
      </c>
      <c r="K190" s="166"/>
      <c r="L190" s="30"/>
      <c r="M190" s="185" t="s">
        <v>1</v>
      </c>
      <c r="N190" s="186" t="s">
        <v>39</v>
      </c>
      <c r="O190" s="187"/>
      <c r="P190" s="188">
        <f t="shared" si="41"/>
        <v>0</v>
      </c>
      <c r="Q190" s="188">
        <v>0</v>
      </c>
      <c r="R190" s="188">
        <f t="shared" si="42"/>
        <v>0</v>
      </c>
      <c r="S190" s="188">
        <v>0</v>
      </c>
      <c r="T190" s="189">
        <f t="shared" si="4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71" t="s">
        <v>536</v>
      </c>
      <c r="AT190" s="171" t="s">
        <v>166</v>
      </c>
      <c r="AU190" s="171" t="s">
        <v>82</v>
      </c>
      <c r="AY190" s="14" t="s">
        <v>163</v>
      </c>
      <c r="BE190" s="172">
        <f t="shared" si="44"/>
        <v>0</v>
      </c>
      <c r="BF190" s="172">
        <f t="shared" si="45"/>
        <v>0</v>
      </c>
      <c r="BG190" s="172">
        <f t="shared" si="46"/>
        <v>0</v>
      </c>
      <c r="BH190" s="172">
        <f t="shared" si="47"/>
        <v>0</v>
      </c>
      <c r="BI190" s="172">
        <f t="shared" si="48"/>
        <v>0</v>
      </c>
      <c r="BJ190" s="14" t="s">
        <v>82</v>
      </c>
      <c r="BK190" s="172">
        <f t="shared" si="49"/>
        <v>0</v>
      </c>
      <c r="BL190" s="14" t="s">
        <v>536</v>
      </c>
      <c r="BM190" s="171" t="s">
        <v>461</v>
      </c>
    </row>
    <row r="191" spans="1:65" s="2" customFormat="1" ht="6.95" customHeight="1">
      <c r="A191" s="29"/>
      <c r="B191" s="44"/>
      <c r="C191" s="45"/>
      <c r="D191" s="45"/>
      <c r="E191" s="45"/>
      <c r="F191" s="45"/>
      <c r="G191" s="45"/>
      <c r="H191" s="45"/>
      <c r="I191" s="117"/>
      <c r="J191" s="45"/>
      <c r="K191" s="45"/>
      <c r="L191" s="30"/>
      <c r="M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</row>
  </sheetData>
  <autoFilter ref="C122:K190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03"/>
  <sheetViews>
    <sheetView showGridLines="0" workbookViewId="0">
      <selection activeCell="W9" sqref="W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4" t="s">
        <v>93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84</v>
      </c>
    </row>
    <row r="4" spans="1:46" s="1" customFormat="1" ht="24.95" customHeight="1">
      <c r="B4" s="17"/>
      <c r="D4" s="18" t="s">
        <v>112</v>
      </c>
      <c r="I4" s="90"/>
      <c r="L4" s="17"/>
      <c r="M4" s="92" t="s">
        <v>10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16</v>
      </c>
      <c r="I6" s="90"/>
      <c r="L6" s="17"/>
    </row>
    <row r="7" spans="1:46" s="1" customFormat="1" ht="16.5" customHeight="1">
      <c r="B7" s="17"/>
      <c r="E7" s="237" t="str">
        <f>'Rekapitulace stavby'!K6</f>
        <v>Rekonstrukce vnitřních prostor žst. Choceň</v>
      </c>
      <c r="F7" s="238"/>
      <c r="G7" s="238"/>
      <c r="H7" s="238"/>
      <c r="I7" s="90"/>
      <c r="L7" s="17"/>
    </row>
    <row r="8" spans="1:46" s="2" customFormat="1" ht="12" customHeight="1">
      <c r="A8" s="29"/>
      <c r="B8" s="30"/>
      <c r="C8" s="29"/>
      <c r="D8" s="24" t="s">
        <v>113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20" t="s">
        <v>1872</v>
      </c>
      <c r="F9" s="236"/>
      <c r="G9" s="236"/>
      <c r="H9" s="236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94" t="s">
        <v>22</v>
      </c>
      <c r="J12" s="52" t="str">
        <f>'Rekapitulace stavby'!AN8</f>
        <v>3. 3. 2020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24</v>
      </c>
      <c r="E14" s="29"/>
      <c r="F14" s="29"/>
      <c r="G14" s="29"/>
      <c r="H14" s="29"/>
      <c r="I14" s="94" t="s">
        <v>25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2630</v>
      </c>
      <c r="F15" s="29"/>
      <c r="G15" s="29"/>
      <c r="H15" s="29"/>
      <c r="I15" s="94" t="s">
        <v>26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94" t="s">
        <v>25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9" t="str">
        <f>'Rekapitulace stavby'!E14</f>
        <v>Vyplň údaj</v>
      </c>
      <c r="F18" s="226"/>
      <c r="G18" s="226"/>
      <c r="H18" s="226"/>
      <c r="I18" s="94" t="s">
        <v>26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94" t="s">
        <v>25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30</v>
      </c>
      <c r="F21" s="29"/>
      <c r="G21" s="29"/>
      <c r="H21" s="29"/>
      <c r="I21" s="94" t="s">
        <v>26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32</v>
      </c>
      <c r="E23" s="29"/>
      <c r="F23" s="29"/>
      <c r="G23" s="29"/>
      <c r="H23" s="29"/>
      <c r="I23" s="94" t="s">
        <v>25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30</v>
      </c>
      <c r="F24" s="29"/>
      <c r="G24" s="29"/>
      <c r="H24" s="29"/>
      <c r="I24" s="94" t="s">
        <v>26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33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30" t="s">
        <v>1</v>
      </c>
      <c r="F27" s="230"/>
      <c r="G27" s="230"/>
      <c r="H27" s="230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34</v>
      </c>
      <c r="E30" s="29"/>
      <c r="F30" s="29"/>
      <c r="G30" s="29"/>
      <c r="H30" s="29"/>
      <c r="I30" s="93"/>
      <c r="J30" s="68">
        <f>ROUND(J127,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101" t="s">
        <v>35</v>
      </c>
      <c r="J32" s="33" t="s">
        <v>37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2" t="s">
        <v>38</v>
      </c>
      <c r="E33" s="24" t="s">
        <v>39</v>
      </c>
      <c r="F33" s="103">
        <f>ROUND((SUM(BE127:BE402)),  2)</f>
        <v>0</v>
      </c>
      <c r="G33" s="29"/>
      <c r="H33" s="29"/>
      <c r="I33" s="104">
        <v>0.21</v>
      </c>
      <c r="J33" s="103">
        <f>ROUND(((SUM(BE127:BE402))*I33),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40</v>
      </c>
      <c r="F34" s="103">
        <f>ROUND((SUM(BF127:BF402)),  2)</f>
        <v>0</v>
      </c>
      <c r="G34" s="29"/>
      <c r="H34" s="29"/>
      <c r="I34" s="104">
        <v>0.15</v>
      </c>
      <c r="J34" s="103">
        <f>ROUND(((SUM(BF127:BF402))*I34),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41</v>
      </c>
      <c r="F35" s="103">
        <f>ROUND((SUM(BG127:BG402)),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42</v>
      </c>
      <c r="F36" s="103">
        <f>ROUND((SUM(BH127:BH402)),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43</v>
      </c>
      <c r="F37" s="103">
        <f>ROUND((SUM(BI127:BI402)),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44</v>
      </c>
      <c r="E39" s="57"/>
      <c r="F39" s="57"/>
      <c r="G39" s="107" t="s">
        <v>45</v>
      </c>
      <c r="H39" s="108" t="s">
        <v>46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0"/>
      <c r="L41" s="17"/>
    </row>
    <row r="42" spans="1:31" s="1" customFormat="1" ht="14.45" customHeight="1">
      <c r="B42" s="17"/>
      <c r="I42" s="90"/>
      <c r="L42" s="17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47</v>
      </c>
      <c r="E50" s="41"/>
      <c r="F50" s="41"/>
      <c r="G50" s="40" t="s">
        <v>48</v>
      </c>
      <c r="H50" s="41"/>
      <c r="I50" s="112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49</v>
      </c>
      <c r="E61" s="32"/>
      <c r="F61" s="113" t="s">
        <v>50</v>
      </c>
      <c r="G61" s="42" t="s">
        <v>49</v>
      </c>
      <c r="H61" s="32"/>
      <c r="I61" s="114"/>
      <c r="J61" s="115" t="s">
        <v>50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51</v>
      </c>
      <c r="E65" s="43"/>
      <c r="F65" s="43"/>
      <c r="G65" s="40" t="s">
        <v>52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49</v>
      </c>
      <c r="E76" s="32"/>
      <c r="F76" s="113" t="s">
        <v>50</v>
      </c>
      <c r="G76" s="42" t="s">
        <v>49</v>
      </c>
      <c r="H76" s="32"/>
      <c r="I76" s="114"/>
      <c r="J76" s="115" t="s">
        <v>50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115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7" t="str">
        <f>E7</f>
        <v>Rekonstrukce vnitřních prostor žst. Choceň</v>
      </c>
      <c r="F85" s="238"/>
      <c r="G85" s="238"/>
      <c r="H85" s="238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113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20" t="str">
        <f>E9</f>
        <v>04 - VZT</v>
      </c>
      <c r="F87" s="236"/>
      <c r="G87" s="236"/>
      <c r="H87" s="236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>Choceň</v>
      </c>
      <c r="G89" s="29"/>
      <c r="H89" s="29"/>
      <c r="I89" s="94" t="s">
        <v>22</v>
      </c>
      <c r="J89" s="52" t="str">
        <f>IF(J12="","",J12)</f>
        <v>3. 3. 2020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24</v>
      </c>
      <c r="D91" s="29"/>
      <c r="E91" s="29"/>
      <c r="F91" s="22" t="str">
        <f>E15</f>
        <v>SŽDC, s.o.</v>
      </c>
      <c r="G91" s="29"/>
      <c r="H91" s="29"/>
      <c r="I91" s="94" t="s">
        <v>29</v>
      </c>
      <c r="J91" s="27" t="str">
        <f>E21</f>
        <v>PRODIN a.s.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94" t="s">
        <v>32</v>
      </c>
      <c r="J92" s="27" t="str">
        <f>E24</f>
        <v>PRODIN a.s.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116</v>
      </c>
      <c r="D94" s="105"/>
      <c r="E94" s="105"/>
      <c r="F94" s="105"/>
      <c r="G94" s="105"/>
      <c r="H94" s="105"/>
      <c r="I94" s="120"/>
      <c r="J94" s="121" t="s">
        <v>117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118</v>
      </c>
      <c r="D96" s="29"/>
      <c r="E96" s="29"/>
      <c r="F96" s="29"/>
      <c r="G96" s="29"/>
      <c r="H96" s="29"/>
      <c r="I96" s="93"/>
      <c r="J96" s="68">
        <f>J127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119</v>
      </c>
    </row>
    <row r="97" spans="1:31" s="9" customFormat="1" ht="24.95" customHeight="1">
      <c r="B97" s="123"/>
      <c r="D97" s="124" t="s">
        <v>131</v>
      </c>
      <c r="E97" s="125"/>
      <c r="F97" s="125"/>
      <c r="G97" s="125"/>
      <c r="H97" s="125"/>
      <c r="I97" s="126"/>
      <c r="J97" s="127">
        <f>J128</f>
        <v>0</v>
      </c>
      <c r="L97" s="123"/>
    </row>
    <row r="98" spans="1:31" s="10" customFormat="1" ht="19.899999999999999" customHeight="1">
      <c r="B98" s="128"/>
      <c r="D98" s="129" t="s">
        <v>1873</v>
      </c>
      <c r="E98" s="130"/>
      <c r="F98" s="130"/>
      <c r="G98" s="130"/>
      <c r="H98" s="130"/>
      <c r="I98" s="131"/>
      <c r="J98" s="132">
        <f>J129</f>
        <v>0</v>
      </c>
      <c r="L98" s="128"/>
    </row>
    <row r="99" spans="1:31" s="10" customFormat="1" ht="19.899999999999999" customHeight="1">
      <c r="B99" s="128"/>
      <c r="D99" s="129" t="s">
        <v>1874</v>
      </c>
      <c r="E99" s="130"/>
      <c r="F99" s="130"/>
      <c r="G99" s="130"/>
      <c r="H99" s="130"/>
      <c r="I99" s="131"/>
      <c r="J99" s="132">
        <f>J274</f>
        <v>0</v>
      </c>
      <c r="L99" s="128"/>
    </row>
    <row r="100" spans="1:31" s="10" customFormat="1" ht="19.899999999999999" customHeight="1">
      <c r="B100" s="128"/>
      <c r="D100" s="129" t="s">
        <v>1875</v>
      </c>
      <c r="E100" s="130"/>
      <c r="F100" s="130"/>
      <c r="G100" s="130"/>
      <c r="H100" s="130"/>
      <c r="I100" s="131"/>
      <c r="J100" s="132">
        <f>J283</f>
        <v>0</v>
      </c>
      <c r="L100" s="128"/>
    </row>
    <row r="101" spans="1:31" s="10" customFormat="1" ht="19.899999999999999" customHeight="1">
      <c r="B101" s="128"/>
      <c r="D101" s="129" t="s">
        <v>1876</v>
      </c>
      <c r="E101" s="130"/>
      <c r="F101" s="130"/>
      <c r="G101" s="130"/>
      <c r="H101" s="130"/>
      <c r="I101" s="131"/>
      <c r="J101" s="132">
        <f>J304</f>
        <v>0</v>
      </c>
      <c r="L101" s="128"/>
    </row>
    <row r="102" spans="1:31" s="10" customFormat="1" ht="19.899999999999999" customHeight="1">
      <c r="B102" s="128"/>
      <c r="D102" s="129" t="s">
        <v>1877</v>
      </c>
      <c r="E102" s="130"/>
      <c r="F102" s="130"/>
      <c r="G102" s="130"/>
      <c r="H102" s="130"/>
      <c r="I102" s="131"/>
      <c r="J102" s="132">
        <f>J331</f>
        <v>0</v>
      </c>
      <c r="L102" s="128"/>
    </row>
    <row r="103" spans="1:31" s="10" customFormat="1" ht="19.899999999999999" customHeight="1">
      <c r="B103" s="128"/>
      <c r="D103" s="129" t="s">
        <v>1878</v>
      </c>
      <c r="E103" s="130"/>
      <c r="F103" s="130"/>
      <c r="G103" s="130"/>
      <c r="H103" s="130"/>
      <c r="I103" s="131"/>
      <c r="J103" s="132">
        <f>J348</f>
        <v>0</v>
      </c>
      <c r="L103" s="128"/>
    </row>
    <row r="104" spans="1:31" s="10" customFormat="1" ht="19.899999999999999" customHeight="1">
      <c r="B104" s="128"/>
      <c r="D104" s="129" t="s">
        <v>1879</v>
      </c>
      <c r="E104" s="130"/>
      <c r="F104" s="130"/>
      <c r="G104" s="130"/>
      <c r="H104" s="130"/>
      <c r="I104" s="131"/>
      <c r="J104" s="132">
        <f>J377</f>
        <v>0</v>
      </c>
      <c r="L104" s="128"/>
    </row>
    <row r="105" spans="1:31" s="10" customFormat="1" ht="19.899999999999999" customHeight="1">
      <c r="B105" s="128"/>
      <c r="D105" s="129" t="s">
        <v>1880</v>
      </c>
      <c r="E105" s="130"/>
      <c r="F105" s="130"/>
      <c r="G105" s="130"/>
      <c r="H105" s="130"/>
      <c r="I105" s="131"/>
      <c r="J105" s="132">
        <f>J382</f>
        <v>0</v>
      </c>
      <c r="L105" s="128"/>
    </row>
    <row r="106" spans="1:31" s="10" customFormat="1" ht="19.899999999999999" customHeight="1">
      <c r="B106" s="128"/>
      <c r="D106" s="129" t="s">
        <v>1881</v>
      </c>
      <c r="E106" s="130"/>
      <c r="F106" s="130"/>
      <c r="G106" s="130"/>
      <c r="H106" s="130"/>
      <c r="I106" s="131"/>
      <c r="J106" s="132">
        <f>J387</f>
        <v>0</v>
      </c>
      <c r="L106" s="128"/>
    </row>
    <row r="107" spans="1:31" s="9" customFormat="1" ht="24.95" customHeight="1">
      <c r="B107" s="123"/>
      <c r="D107" s="124" t="s">
        <v>1882</v>
      </c>
      <c r="E107" s="125"/>
      <c r="F107" s="125"/>
      <c r="G107" s="125"/>
      <c r="H107" s="125"/>
      <c r="I107" s="126"/>
      <c r="J107" s="127">
        <f>J392</f>
        <v>0</v>
      </c>
      <c r="L107" s="123"/>
    </row>
    <row r="108" spans="1:31" s="2" customFormat="1" ht="21.75" customHeight="1">
      <c r="A108" s="29"/>
      <c r="B108" s="30"/>
      <c r="C108" s="29"/>
      <c r="D108" s="29"/>
      <c r="E108" s="29"/>
      <c r="F108" s="29"/>
      <c r="G108" s="29"/>
      <c r="H108" s="29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5" customHeight="1">
      <c r="A109" s="29"/>
      <c r="B109" s="44"/>
      <c r="C109" s="45"/>
      <c r="D109" s="45"/>
      <c r="E109" s="45"/>
      <c r="F109" s="45"/>
      <c r="G109" s="45"/>
      <c r="H109" s="45"/>
      <c r="I109" s="117"/>
      <c r="J109" s="45"/>
      <c r="K109" s="45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3" spans="1:63" s="2" customFormat="1" ht="6.95" customHeight="1">
      <c r="A113" s="29"/>
      <c r="B113" s="46"/>
      <c r="C113" s="47"/>
      <c r="D113" s="47"/>
      <c r="E113" s="47"/>
      <c r="F113" s="47"/>
      <c r="G113" s="47"/>
      <c r="H113" s="47"/>
      <c r="I113" s="118"/>
      <c r="J113" s="47"/>
      <c r="K113" s="47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24.95" customHeight="1">
      <c r="A114" s="29"/>
      <c r="B114" s="30"/>
      <c r="C114" s="18" t="s">
        <v>148</v>
      </c>
      <c r="D114" s="29"/>
      <c r="E114" s="29"/>
      <c r="F114" s="29"/>
      <c r="G114" s="29"/>
      <c r="H114" s="29"/>
      <c r="I114" s="93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93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2" customHeight="1">
      <c r="A116" s="29"/>
      <c r="B116" s="30"/>
      <c r="C116" s="24" t="s">
        <v>16</v>
      </c>
      <c r="D116" s="29"/>
      <c r="E116" s="29"/>
      <c r="F116" s="29"/>
      <c r="G116" s="29"/>
      <c r="H116" s="29"/>
      <c r="I116" s="93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6.5" customHeight="1">
      <c r="A117" s="29"/>
      <c r="B117" s="30"/>
      <c r="C117" s="29"/>
      <c r="D117" s="29"/>
      <c r="E117" s="237" t="str">
        <f>E7</f>
        <v>Rekonstrukce vnitřních prostor žst. Choceň</v>
      </c>
      <c r="F117" s="238"/>
      <c r="G117" s="238"/>
      <c r="H117" s="238"/>
      <c r="I117" s="93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2" customHeight="1">
      <c r="A118" s="29"/>
      <c r="B118" s="30"/>
      <c r="C118" s="24" t="s">
        <v>113</v>
      </c>
      <c r="D118" s="29"/>
      <c r="E118" s="29"/>
      <c r="F118" s="29"/>
      <c r="G118" s="29"/>
      <c r="H118" s="29"/>
      <c r="I118" s="93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6.5" customHeight="1">
      <c r="A119" s="29"/>
      <c r="B119" s="30"/>
      <c r="C119" s="29"/>
      <c r="D119" s="29"/>
      <c r="E119" s="220" t="str">
        <f>E9</f>
        <v>04 - VZT</v>
      </c>
      <c r="F119" s="236"/>
      <c r="G119" s="236"/>
      <c r="H119" s="236"/>
      <c r="I119" s="93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6.95" customHeight="1">
      <c r="A120" s="29"/>
      <c r="B120" s="30"/>
      <c r="C120" s="29"/>
      <c r="D120" s="29"/>
      <c r="E120" s="29"/>
      <c r="F120" s="29"/>
      <c r="G120" s="29"/>
      <c r="H120" s="29"/>
      <c r="I120" s="93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12" customHeight="1">
      <c r="A121" s="29"/>
      <c r="B121" s="30"/>
      <c r="C121" s="24" t="s">
        <v>20</v>
      </c>
      <c r="D121" s="29"/>
      <c r="E121" s="29"/>
      <c r="F121" s="22" t="str">
        <f>F12</f>
        <v>Choceň</v>
      </c>
      <c r="G121" s="29"/>
      <c r="H121" s="29"/>
      <c r="I121" s="94" t="s">
        <v>22</v>
      </c>
      <c r="J121" s="52" t="str">
        <f>IF(J12="","",J12)</f>
        <v>3. 3. 2020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6.95" customHeight="1">
      <c r="A122" s="29"/>
      <c r="B122" s="30"/>
      <c r="C122" s="29"/>
      <c r="D122" s="29"/>
      <c r="E122" s="29"/>
      <c r="F122" s="29"/>
      <c r="G122" s="29"/>
      <c r="H122" s="29"/>
      <c r="I122" s="93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2" customHeight="1">
      <c r="A123" s="29"/>
      <c r="B123" s="30"/>
      <c r="C123" s="24" t="s">
        <v>24</v>
      </c>
      <c r="D123" s="29"/>
      <c r="E123" s="29"/>
      <c r="F123" s="22" t="str">
        <f>E15</f>
        <v>SŽDC, s.o.</v>
      </c>
      <c r="G123" s="29"/>
      <c r="H123" s="29"/>
      <c r="I123" s="94" t="s">
        <v>29</v>
      </c>
      <c r="J123" s="27" t="str">
        <f>E21</f>
        <v>PRODIN a.s.</v>
      </c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5.2" customHeight="1">
      <c r="A124" s="29"/>
      <c r="B124" s="30"/>
      <c r="C124" s="24" t="s">
        <v>27</v>
      </c>
      <c r="D124" s="29"/>
      <c r="E124" s="29"/>
      <c r="F124" s="22" t="str">
        <f>IF(E18="","",E18)</f>
        <v>Vyplň údaj</v>
      </c>
      <c r="G124" s="29"/>
      <c r="H124" s="29"/>
      <c r="I124" s="94" t="s">
        <v>32</v>
      </c>
      <c r="J124" s="27" t="str">
        <f>E24</f>
        <v>PRODIN a.s.</v>
      </c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0.35" customHeight="1">
      <c r="A125" s="29"/>
      <c r="B125" s="30"/>
      <c r="C125" s="29"/>
      <c r="D125" s="29"/>
      <c r="E125" s="29"/>
      <c r="F125" s="29"/>
      <c r="G125" s="29"/>
      <c r="H125" s="29"/>
      <c r="I125" s="93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11" customFormat="1" ht="29.25" customHeight="1">
      <c r="A126" s="133"/>
      <c r="B126" s="134"/>
      <c r="C126" s="135" t="s">
        <v>149</v>
      </c>
      <c r="D126" s="136" t="s">
        <v>59</v>
      </c>
      <c r="E126" s="136" t="s">
        <v>55</v>
      </c>
      <c r="F126" s="136" t="s">
        <v>56</v>
      </c>
      <c r="G126" s="136" t="s">
        <v>150</v>
      </c>
      <c r="H126" s="136" t="s">
        <v>151</v>
      </c>
      <c r="I126" s="137" t="s">
        <v>152</v>
      </c>
      <c r="J126" s="138" t="s">
        <v>117</v>
      </c>
      <c r="K126" s="139" t="s">
        <v>153</v>
      </c>
      <c r="L126" s="140"/>
      <c r="M126" s="59" t="s">
        <v>1</v>
      </c>
      <c r="N126" s="60" t="s">
        <v>38</v>
      </c>
      <c r="O126" s="60" t="s">
        <v>154</v>
      </c>
      <c r="P126" s="60" t="s">
        <v>155</v>
      </c>
      <c r="Q126" s="60" t="s">
        <v>156</v>
      </c>
      <c r="R126" s="60" t="s">
        <v>157</v>
      </c>
      <c r="S126" s="60" t="s">
        <v>158</v>
      </c>
      <c r="T126" s="61" t="s">
        <v>159</v>
      </c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3"/>
    </row>
    <row r="127" spans="1:63" s="2" customFormat="1" ht="22.9" customHeight="1">
      <c r="A127" s="29"/>
      <c r="B127" s="30"/>
      <c r="C127" s="66" t="s">
        <v>160</v>
      </c>
      <c r="D127" s="29"/>
      <c r="E127" s="29"/>
      <c r="F127" s="29"/>
      <c r="G127" s="29"/>
      <c r="H127" s="29"/>
      <c r="I127" s="93"/>
      <c r="J127" s="141">
        <f>BK127</f>
        <v>0</v>
      </c>
      <c r="K127" s="29"/>
      <c r="L127" s="30"/>
      <c r="M127" s="62"/>
      <c r="N127" s="53"/>
      <c r="O127" s="63"/>
      <c r="P127" s="142">
        <f>P128+P392</f>
        <v>0</v>
      </c>
      <c r="Q127" s="63"/>
      <c r="R127" s="142">
        <f>R128+R392</f>
        <v>6449.5</v>
      </c>
      <c r="S127" s="63"/>
      <c r="T127" s="143">
        <f>T128+T392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73</v>
      </c>
      <c r="AU127" s="14" t="s">
        <v>119</v>
      </c>
      <c r="BK127" s="144">
        <f>BK128+BK392</f>
        <v>0</v>
      </c>
    </row>
    <row r="128" spans="1:63" s="12" customFormat="1" ht="25.9" customHeight="1">
      <c r="B128" s="145"/>
      <c r="D128" s="146" t="s">
        <v>73</v>
      </c>
      <c r="E128" s="147" t="s">
        <v>681</v>
      </c>
      <c r="F128" s="147" t="s">
        <v>682</v>
      </c>
      <c r="I128" s="148"/>
      <c r="J128" s="149">
        <f>BK128</f>
        <v>0</v>
      </c>
      <c r="L128" s="145"/>
      <c r="M128" s="150"/>
      <c r="N128" s="151"/>
      <c r="O128" s="151"/>
      <c r="P128" s="152">
        <f>P129+P274+P283+P304+P331+P348+P377+P382+P387</f>
        <v>0</v>
      </c>
      <c r="Q128" s="151"/>
      <c r="R128" s="152">
        <f>R129+R274+R283+R304+R331+R348+R377+R382+R387</f>
        <v>6441.5</v>
      </c>
      <c r="S128" s="151"/>
      <c r="T128" s="153">
        <f>T129+T274+T283+T304+T331+T348+T377+T382+T387</f>
        <v>0</v>
      </c>
      <c r="AR128" s="146" t="s">
        <v>84</v>
      </c>
      <c r="AT128" s="154" t="s">
        <v>73</v>
      </c>
      <c r="AU128" s="154" t="s">
        <v>74</v>
      </c>
      <c r="AY128" s="146" t="s">
        <v>163</v>
      </c>
      <c r="BK128" s="155">
        <f>BK129+BK274+BK283+BK304+BK331+BK348+BK377+BK382+BK387</f>
        <v>0</v>
      </c>
    </row>
    <row r="129" spans="1:65" s="12" customFormat="1" ht="22.9" customHeight="1">
      <c r="B129" s="145"/>
      <c r="D129" s="146" t="s">
        <v>73</v>
      </c>
      <c r="E129" s="156" t="s">
        <v>170</v>
      </c>
      <c r="F129" s="156" t="s">
        <v>1883</v>
      </c>
      <c r="I129" s="148"/>
      <c r="J129" s="157">
        <f>BK129</f>
        <v>0</v>
      </c>
      <c r="L129" s="145"/>
      <c r="M129" s="150"/>
      <c r="N129" s="151"/>
      <c r="O129" s="151"/>
      <c r="P129" s="152">
        <f>SUM(P130:P273)</f>
        <v>0</v>
      </c>
      <c r="Q129" s="151"/>
      <c r="R129" s="152">
        <f>SUM(R130:R273)</f>
        <v>5976.7</v>
      </c>
      <c r="S129" s="151"/>
      <c r="T129" s="153">
        <f>SUM(T130:T273)</f>
        <v>0</v>
      </c>
      <c r="AR129" s="146" t="s">
        <v>84</v>
      </c>
      <c r="AT129" s="154" t="s">
        <v>73</v>
      </c>
      <c r="AU129" s="154" t="s">
        <v>82</v>
      </c>
      <c r="AY129" s="146" t="s">
        <v>163</v>
      </c>
      <c r="BK129" s="155">
        <f>SUM(BK130:BK273)</f>
        <v>0</v>
      </c>
    </row>
    <row r="130" spans="1:65" s="2" customFormat="1" ht="21.75" customHeight="1">
      <c r="A130" s="29"/>
      <c r="B130" s="158"/>
      <c r="C130" s="159" t="s">
        <v>74</v>
      </c>
      <c r="D130" s="159" t="s">
        <v>166</v>
      </c>
      <c r="E130" s="160" t="s">
        <v>1884</v>
      </c>
      <c r="F130" s="161" t="s">
        <v>1885</v>
      </c>
      <c r="G130" s="162" t="s">
        <v>1886</v>
      </c>
      <c r="H130" s="163">
        <v>1</v>
      </c>
      <c r="I130" s="164"/>
      <c r="J130" s="165">
        <f>ROUND(I130*H130,2)</f>
        <v>0</v>
      </c>
      <c r="K130" s="166"/>
      <c r="L130" s="30"/>
      <c r="M130" s="167" t="s">
        <v>1</v>
      </c>
      <c r="N130" s="168" t="s">
        <v>39</v>
      </c>
      <c r="O130" s="55"/>
      <c r="P130" s="169">
        <f>O130*H130</f>
        <v>0</v>
      </c>
      <c r="Q130" s="169">
        <v>66</v>
      </c>
      <c r="R130" s="169">
        <f>Q130*H130</f>
        <v>66</v>
      </c>
      <c r="S130" s="169">
        <v>0</v>
      </c>
      <c r="T130" s="170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1" t="s">
        <v>536</v>
      </c>
      <c r="AT130" s="171" t="s">
        <v>166</v>
      </c>
      <c r="AU130" s="171" t="s">
        <v>84</v>
      </c>
      <c r="AY130" s="14" t="s">
        <v>163</v>
      </c>
      <c r="BE130" s="172">
        <f>IF(N130="základní",J130,0)</f>
        <v>0</v>
      </c>
      <c r="BF130" s="172">
        <f>IF(N130="snížená",J130,0)</f>
        <v>0</v>
      </c>
      <c r="BG130" s="172">
        <f>IF(N130="zákl. přenesená",J130,0)</f>
        <v>0</v>
      </c>
      <c r="BH130" s="172">
        <f>IF(N130="sníž. přenesená",J130,0)</f>
        <v>0</v>
      </c>
      <c r="BI130" s="172">
        <f>IF(N130="nulová",J130,0)</f>
        <v>0</v>
      </c>
      <c r="BJ130" s="14" t="s">
        <v>82</v>
      </c>
      <c r="BK130" s="172">
        <f>ROUND(I130*H130,2)</f>
        <v>0</v>
      </c>
      <c r="BL130" s="14" t="s">
        <v>536</v>
      </c>
      <c r="BM130" s="171" t="s">
        <v>170</v>
      </c>
    </row>
    <row r="131" spans="1:65" s="2" customFormat="1" ht="19.5">
      <c r="A131" s="29"/>
      <c r="B131" s="30"/>
      <c r="C131" s="29"/>
      <c r="D131" s="190" t="s">
        <v>1887</v>
      </c>
      <c r="E131" s="29"/>
      <c r="F131" s="191" t="s">
        <v>1888</v>
      </c>
      <c r="G131" s="29"/>
      <c r="H131" s="29"/>
      <c r="I131" s="93"/>
      <c r="J131" s="29"/>
      <c r="K131" s="29"/>
      <c r="L131" s="30"/>
      <c r="M131" s="192"/>
      <c r="N131" s="193"/>
      <c r="O131" s="55"/>
      <c r="P131" s="55"/>
      <c r="Q131" s="55"/>
      <c r="R131" s="55"/>
      <c r="S131" s="55"/>
      <c r="T131" s="56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4" t="s">
        <v>1887</v>
      </c>
      <c r="AU131" s="14" t="s">
        <v>84</v>
      </c>
    </row>
    <row r="132" spans="1:65" s="2" customFormat="1" ht="16.5" customHeight="1">
      <c r="A132" s="29"/>
      <c r="B132" s="158"/>
      <c r="C132" s="159" t="s">
        <v>74</v>
      </c>
      <c r="D132" s="159" t="s">
        <v>166</v>
      </c>
      <c r="E132" s="160" t="s">
        <v>1889</v>
      </c>
      <c r="F132" s="161" t="s">
        <v>1890</v>
      </c>
      <c r="G132" s="162" t="s">
        <v>1886</v>
      </c>
      <c r="H132" s="163">
        <v>1</v>
      </c>
      <c r="I132" s="164"/>
      <c r="J132" s="165">
        <f>ROUND(I132*H132,2)</f>
        <v>0</v>
      </c>
      <c r="K132" s="166"/>
      <c r="L132" s="30"/>
      <c r="M132" s="167" t="s">
        <v>1</v>
      </c>
      <c r="N132" s="168" t="s">
        <v>39</v>
      </c>
      <c r="O132" s="55"/>
      <c r="P132" s="169">
        <f>O132*H132</f>
        <v>0</v>
      </c>
      <c r="Q132" s="169">
        <v>9</v>
      </c>
      <c r="R132" s="169">
        <f>Q132*H132</f>
        <v>9</v>
      </c>
      <c r="S132" s="169">
        <v>0</v>
      </c>
      <c r="T132" s="170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1" t="s">
        <v>536</v>
      </c>
      <c r="AT132" s="171" t="s">
        <v>166</v>
      </c>
      <c r="AU132" s="171" t="s">
        <v>84</v>
      </c>
      <c r="AY132" s="14" t="s">
        <v>163</v>
      </c>
      <c r="BE132" s="172">
        <f>IF(N132="základní",J132,0)</f>
        <v>0</v>
      </c>
      <c r="BF132" s="172">
        <f>IF(N132="snížená",J132,0)</f>
        <v>0</v>
      </c>
      <c r="BG132" s="172">
        <f>IF(N132="zákl. přenesená",J132,0)</f>
        <v>0</v>
      </c>
      <c r="BH132" s="172">
        <f>IF(N132="sníž. přenesená",J132,0)</f>
        <v>0</v>
      </c>
      <c r="BI132" s="172">
        <f>IF(N132="nulová",J132,0)</f>
        <v>0</v>
      </c>
      <c r="BJ132" s="14" t="s">
        <v>82</v>
      </c>
      <c r="BK132" s="172">
        <f>ROUND(I132*H132,2)</f>
        <v>0</v>
      </c>
      <c r="BL132" s="14" t="s">
        <v>536</v>
      </c>
      <c r="BM132" s="171" t="s">
        <v>308</v>
      </c>
    </row>
    <row r="133" spans="1:65" s="2" customFormat="1" ht="19.5">
      <c r="A133" s="29"/>
      <c r="B133" s="30"/>
      <c r="C133" s="29"/>
      <c r="D133" s="190" t="s">
        <v>1887</v>
      </c>
      <c r="E133" s="29"/>
      <c r="F133" s="191" t="s">
        <v>1891</v>
      </c>
      <c r="G133" s="29"/>
      <c r="H133" s="29"/>
      <c r="I133" s="93"/>
      <c r="J133" s="29"/>
      <c r="K133" s="29"/>
      <c r="L133" s="30"/>
      <c r="M133" s="192"/>
      <c r="N133" s="193"/>
      <c r="O133" s="55"/>
      <c r="P133" s="55"/>
      <c r="Q133" s="55"/>
      <c r="R133" s="55"/>
      <c r="S133" s="55"/>
      <c r="T133" s="56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4" t="s">
        <v>1887</v>
      </c>
      <c r="AU133" s="14" t="s">
        <v>84</v>
      </c>
    </row>
    <row r="134" spans="1:65" s="2" customFormat="1" ht="16.5" customHeight="1">
      <c r="A134" s="29"/>
      <c r="B134" s="158"/>
      <c r="C134" s="159" t="s">
        <v>74</v>
      </c>
      <c r="D134" s="159" t="s">
        <v>166</v>
      </c>
      <c r="E134" s="160" t="s">
        <v>1892</v>
      </c>
      <c r="F134" s="161" t="s">
        <v>1893</v>
      </c>
      <c r="G134" s="162" t="s">
        <v>1886</v>
      </c>
      <c r="H134" s="163">
        <v>1</v>
      </c>
      <c r="I134" s="164"/>
      <c r="J134" s="165">
        <f>ROUND(I134*H134,2)</f>
        <v>0</v>
      </c>
      <c r="K134" s="166"/>
      <c r="L134" s="30"/>
      <c r="M134" s="167" t="s">
        <v>1</v>
      </c>
      <c r="N134" s="168" t="s">
        <v>39</v>
      </c>
      <c r="O134" s="55"/>
      <c r="P134" s="169">
        <f>O134*H134</f>
        <v>0</v>
      </c>
      <c r="Q134" s="169">
        <v>2</v>
      </c>
      <c r="R134" s="169">
        <f>Q134*H134</f>
        <v>2</v>
      </c>
      <c r="S134" s="169">
        <v>0</v>
      </c>
      <c r="T134" s="170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71" t="s">
        <v>536</v>
      </c>
      <c r="AT134" s="171" t="s">
        <v>166</v>
      </c>
      <c r="AU134" s="171" t="s">
        <v>84</v>
      </c>
      <c r="AY134" s="14" t="s">
        <v>163</v>
      </c>
      <c r="BE134" s="172">
        <f>IF(N134="základní",J134,0)</f>
        <v>0</v>
      </c>
      <c r="BF134" s="172">
        <f>IF(N134="snížená",J134,0)</f>
        <v>0</v>
      </c>
      <c r="BG134" s="172">
        <f>IF(N134="zákl. přenesená",J134,0)</f>
        <v>0</v>
      </c>
      <c r="BH134" s="172">
        <f>IF(N134="sníž. přenesená",J134,0)</f>
        <v>0</v>
      </c>
      <c r="BI134" s="172">
        <f>IF(N134="nulová",J134,0)</f>
        <v>0</v>
      </c>
      <c r="BJ134" s="14" t="s">
        <v>82</v>
      </c>
      <c r="BK134" s="172">
        <f>ROUND(I134*H134,2)</f>
        <v>0</v>
      </c>
      <c r="BL134" s="14" t="s">
        <v>536</v>
      </c>
      <c r="BM134" s="171" t="s">
        <v>210</v>
      </c>
    </row>
    <row r="135" spans="1:65" s="2" customFormat="1" ht="19.5">
      <c r="A135" s="29"/>
      <c r="B135" s="30"/>
      <c r="C135" s="29"/>
      <c r="D135" s="190" t="s">
        <v>1887</v>
      </c>
      <c r="E135" s="29"/>
      <c r="F135" s="191" t="s">
        <v>1891</v>
      </c>
      <c r="G135" s="29"/>
      <c r="H135" s="29"/>
      <c r="I135" s="93"/>
      <c r="J135" s="29"/>
      <c r="K135" s="29"/>
      <c r="L135" s="30"/>
      <c r="M135" s="192"/>
      <c r="N135" s="193"/>
      <c r="O135" s="55"/>
      <c r="P135" s="55"/>
      <c r="Q135" s="55"/>
      <c r="R135" s="55"/>
      <c r="S135" s="55"/>
      <c r="T135" s="56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T135" s="14" t="s">
        <v>1887</v>
      </c>
      <c r="AU135" s="14" t="s">
        <v>84</v>
      </c>
    </row>
    <row r="136" spans="1:65" s="2" customFormat="1" ht="21.75" customHeight="1">
      <c r="A136" s="29"/>
      <c r="B136" s="158"/>
      <c r="C136" s="159" t="s">
        <v>74</v>
      </c>
      <c r="D136" s="159" t="s">
        <v>166</v>
      </c>
      <c r="E136" s="160" t="s">
        <v>1894</v>
      </c>
      <c r="F136" s="161" t="s">
        <v>1895</v>
      </c>
      <c r="G136" s="162" t="s">
        <v>1886</v>
      </c>
      <c r="H136" s="163">
        <v>1</v>
      </c>
      <c r="I136" s="164"/>
      <c r="J136" s="165">
        <f>ROUND(I136*H136,2)</f>
        <v>0</v>
      </c>
      <c r="K136" s="166"/>
      <c r="L136" s="30"/>
      <c r="M136" s="167" t="s">
        <v>1</v>
      </c>
      <c r="N136" s="168" t="s">
        <v>39</v>
      </c>
      <c r="O136" s="55"/>
      <c r="P136" s="169">
        <f>O136*H136</f>
        <v>0</v>
      </c>
      <c r="Q136" s="169">
        <v>28</v>
      </c>
      <c r="R136" s="169">
        <f>Q136*H136</f>
        <v>28</v>
      </c>
      <c r="S136" s="169">
        <v>0</v>
      </c>
      <c r="T136" s="170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1" t="s">
        <v>536</v>
      </c>
      <c r="AT136" s="171" t="s">
        <v>166</v>
      </c>
      <c r="AU136" s="171" t="s">
        <v>84</v>
      </c>
      <c r="AY136" s="14" t="s">
        <v>163</v>
      </c>
      <c r="BE136" s="172">
        <f>IF(N136="základní",J136,0)</f>
        <v>0</v>
      </c>
      <c r="BF136" s="172">
        <f>IF(N136="snížená",J136,0)</f>
        <v>0</v>
      </c>
      <c r="BG136" s="172">
        <f>IF(N136="zákl. přenesená",J136,0)</f>
        <v>0</v>
      </c>
      <c r="BH136" s="172">
        <f>IF(N136="sníž. přenesená",J136,0)</f>
        <v>0</v>
      </c>
      <c r="BI136" s="172">
        <f>IF(N136="nulová",J136,0)</f>
        <v>0</v>
      </c>
      <c r="BJ136" s="14" t="s">
        <v>82</v>
      </c>
      <c r="BK136" s="172">
        <f>ROUND(I136*H136,2)</f>
        <v>0</v>
      </c>
      <c r="BL136" s="14" t="s">
        <v>536</v>
      </c>
      <c r="BM136" s="171" t="s">
        <v>109</v>
      </c>
    </row>
    <row r="137" spans="1:65" s="2" customFormat="1" ht="19.5">
      <c r="A137" s="29"/>
      <c r="B137" s="30"/>
      <c r="C137" s="29"/>
      <c r="D137" s="190" t="s">
        <v>1887</v>
      </c>
      <c r="E137" s="29"/>
      <c r="F137" s="191" t="s">
        <v>1891</v>
      </c>
      <c r="G137" s="29"/>
      <c r="H137" s="29"/>
      <c r="I137" s="93"/>
      <c r="J137" s="29"/>
      <c r="K137" s="29"/>
      <c r="L137" s="30"/>
      <c r="M137" s="192"/>
      <c r="N137" s="193"/>
      <c r="O137" s="55"/>
      <c r="P137" s="55"/>
      <c r="Q137" s="55"/>
      <c r="R137" s="55"/>
      <c r="S137" s="55"/>
      <c r="T137" s="56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4" t="s">
        <v>1887</v>
      </c>
      <c r="AU137" s="14" t="s">
        <v>84</v>
      </c>
    </row>
    <row r="138" spans="1:65" s="2" customFormat="1" ht="21.75" customHeight="1">
      <c r="A138" s="29"/>
      <c r="B138" s="158"/>
      <c r="C138" s="159" t="s">
        <v>74</v>
      </c>
      <c r="D138" s="159" t="s">
        <v>166</v>
      </c>
      <c r="E138" s="160" t="s">
        <v>1896</v>
      </c>
      <c r="F138" s="161" t="s">
        <v>1897</v>
      </c>
      <c r="G138" s="162" t="s">
        <v>1886</v>
      </c>
      <c r="H138" s="163">
        <v>1</v>
      </c>
      <c r="I138" s="164"/>
      <c r="J138" s="165">
        <f>ROUND(I138*H138,2)</f>
        <v>0</v>
      </c>
      <c r="K138" s="166"/>
      <c r="L138" s="30"/>
      <c r="M138" s="167" t="s">
        <v>1</v>
      </c>
      <c r="N138" s="168" t="s">
        <v>39</v>
      </c>
      <c r="O138" s="55"/>
      <c r="P138" s="169">
        <f>O138*H138</f>
        <v>0</v>
      </c>
      <c r="Q138" s="169">
        <v>66</v>
      </c>
      <c r="R138" s="169">
        <f>Q138*H138</f>
        <v>66</v>
      </c>
      <c r="S138" s="169">
        <v>0</v>
      </c>
      <c r="T138" s="170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1" t="s">
        <v>536</v>
      </c>
      <c r="AT138" s="171" t="s">
        <v>166</v>
      </c>
      <c r="AU138" s="171" t="s">
        <v>84</v>
      </c>
      <c r="AY138" s="14" t="s">
        <v>163</v>
      </c>
      <c r="BE138" s="172">
        <f>IF(N138="základní",J138,0)</f>
        <v>0</v>
      </c>
      <c r="BF138" s="172">
        <f>IF(N138="snížená",J138,0)</f>
        <v>0</v>
      </c>
      <c r="BG138" s="172">
        <f>IF(N138="zákl. přenesená",J138,0)</f>
        <v>0</v>
      </c>
      <c r="BH138" s="172">
        <f>IF(N138="sníž. přenesená",J138,0)</f>
        <v>0</v>
      </c>
      <c r="BI138" s="172">
        <f>IF(N138="nulová",J138,0)</f>
        <v>0</v>
      </c>
      <c r="BJ138" s="14" t="s">
        <v>82</v>
      </c>
      <c r="BK138" s="172">
        <f>ROUND(I138*H138,2)</f>
        <v>0</v>
      </c>
      <c r="BL138" s="14" t="s">
        <v>536</v>
      </c>
      <c r="BM138" s="171" t="s">
        <v>1368</v>
      </c>
    </row>
    <row r="139" spans="1:65" s="2" customFormat="1" ht="19.5">
      <c r="A139" s="29"/>
      <c r="B139" s="30"/>
      <c r="C139" s="29"/>
      <c r="D139" s="190" t="s">
        <v>1887</v>
      </c>
      <c r="E139" s="29"/>
      <c r="F139" s="191" t="s">
        <v>1891</v>
      </c>
      <c r="G139" s="29"/>
      <c r="H139" s="29"/>
      <c r="I139" s="93"/>
      <c r="J139" s="29"/>
      <c r="K139" s="29"/>
      <c r="L139" s="30"/>
      <c r="M139" s="192"/>
      <c r="N139" s="193"/>
      <c r="O139" s="55"/>
      <c r="P139" s="55"/>
      <c r="Q139" s="55"/>
      <c r="R139" s="55"/>
      <c r="S139" s="55"/>
      <c r="T139" s="56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T139" s="14" t="s">
        <v>1887</v>
      </c>
      <c r="AU139" s="14" t="s">
        <v>84</v>
      </c>
    </row>
    <row r="140" spans="1:65" s="2" customFormat="1" ht="16.5" customHeight="1">
      <c r="A140" s="29"/>
      <c r="B140" s="158"/>
      <c r="C140" s="159" t="s">
        <v>74</v>
      </c>
      <c r="D140" s="159" t="s">
        <v>166</v>
      </c>
      <c r="E140" s="160" t="s">
        <v>1898</v>
      </c>
      <c r="F140" s="161" t="s">
        <v>1890</v>
      </c>
      <c r="G140" s="162" t="s">
        <v>1886</v>
      </c>
      <c r="H140" s="163">
        <v>1</v>
      </c>
      <c r="I140" s="164"/>
      <c r="J140" s="165">
        <f>ROUND(I140*H140,2)</f>
        <v>0</v>
      </c>
      <c r="K140" s="166"/>
      <c r="L140" s="30"/>
      <c r="M140" s="167" t="s">
        <v>1</v>
      </c>
      <c r="N140" s="168" t="s">
        <v>39</v>
      </c>
      <c r="O140" s="55"/>
      <c r="P140" s="169">
        <f>O140*H140</f>
        <v>0</v>
      </c>
      <c r="Q140" s="169">
        <v>9</v>
      </c>
      <c r="R140" s="169">
        <f>Q140*H140</f>
        <v>9</v>
      </c>
      <c r="S140" s="169">
        <v>0</v>
      </c>
      <c r="T140" s="170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1" t="s">
        <v>536</v>
      </c>
      <c r="AT140" s="171" t="s">
        <v>166</v>
      </c>
      <c r="AU140" s="171" t="s">
        <v>84</v>
      </c>
      <c r="AY140" s="14" t="s">
        <v>163</v>
      </c>
      <c r="BE140" s="172">
        <f>IF(N140="základní",J140,0)</f>
        <v>0</v>
      </c>
      <c r="BF140" s="172">
        <f>IF(N140="snížená",J140,0)</f>
        <v>0</v>
      </c>
      <c r="BG140" s="172">
        <f>IF(N140="zákl. přenesená",J140,0)</f>
        <v>0</v>
      </c>
      <c r="BH140" s="172">
        <f>IF(N140="sníž. přenesená",J140,0)</f>
        <v>0</v>
      </c>
      <c r="BI140" s="172">
        <f>IF(N140="nulová",J140,0)</f>
        <v>0</v>
      </c>
      <c r="BJ140" s="14" t="s">
        <v>82</v>
      </c>
      <c r="BK140" s="172">
        <f>ROUND(I140*H140,2)</f>
        <v>0</v>
      </c>
      <c r="BL140" s="14" t="s">
        <v>536</v>
      </c>
      <c r="BM140" s="171" t="s">
        <v>568</v>
      </c>
    </row>
    <row r="141" spans="1:65" s="2" customFormat="1" ht="19.5">
      <c r="A141" s="29"/>
      <c r="B141" s="30"/>
      <c r="C141" s="29"/>
      <c r="D141" s="190" t="s">
        <v>1887</v>
      </c>
      <c r="E141" s="29"/>
      <c r="F141" s="191" t="s">
        <v>1891</v>
      </c>
      <c r="G141" s="29"/>
      <c r="H141" s="29"/>
      <c r="I141" s="93"/>
      <c r="J141" s="29"/>
      <c r="K141" s="29"/>
      <c r="L141" s="30"/>
      <c r="M141" s="192"/>
      <c r="N141" s="193"/>
      <c r="O141" s="55"/>
      <c r="P141" s="55"/>
      <c r="Q141" s="55"/>
      <c r="R141" s="55"/>
      <c r="S141" s="55"/>
      <c r="T141" s="56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T141" s="14" t="s">
        <v>1887</v>
      </c>
      <c r="AU141" s="14" t="s">
        <v>84</v>
      </c>
    </row>
    <row r="142" spans="1:65" s="2" customFormat="1" ht="16.5" customHeight="1">
      <c r="A142" s="29"/>
      <c r="B142" s="158"/>
      <c r="C142" s="159" t="s">
        <v>74</v>
      </c>
      <c r="D142" s="159" t="s">
        <v>166</v>
      </c>
      <c r="E142" s="160" t="s">
        <v>1899</v>
      </c>
      <c r="F142" s="161" t="s">
        <v>1900</v>
      </c>
      <c r="G142" s="162" t="s">
        <v>1886</v>
      </c>
      <c r="H142" s="163">
        <v>1</v>
      </c>
      <c r="I142" s="164"/>
      <c r="J142" s="165">
        <f>ROUND(I142*H142,2)</f>
        <v>0</v>
      </c>
      <c r="K142" s="166"/>
      <c r="L142" s="30"/>
      <c r="M142" s="167" t="s">
        <v>1</v>
      </c>
      <c r="N142" s="168" t="s">
        <v>39</v>
      </c>
      <c r="O142" s="55"/>
      <c r="P142" s="169">
        <f>O142*H142</f>
        <v>0</v>
      </c>
      <c r="Q142" s="169">
        <v>11</v>
      </c>
      <c r="R142" s="169">
        <f>Q142*H142</f>
        <v>11</v>
      </c>
      <c r="S142" s="169">
        <v>0</v>
      </c>
      <c r="T142" s="170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1" t="s">
        <v>536</v>
      </c>
      <c r="AT142" s="171" t="s">
        <v>166</v>
      </c>
      <c r="AU142" s="171" t="s">
        <v>84</v>
      </c>
      <c r="AY142" s="14" t="s">
        <v>163</v>
      </c>
      <c r="BE142" s="172">
        <f>IF(N142="základní",J142,0)</f>
        <v>0</v>
      </c>
      <c r="BF142" s="172">
        <f>IF(N142="snížená",J142,0)</f>
        <v>0</v>
      </c>
      <c r="BG142" s="172">
        <f>IF(N142="zákl. přenesená",J142,0)</f>
        <v>0</v>
      </c>
      <c r="BH142" s="172">
        <f>IF(N142="sníž. přenesená",J142,0)</f>
        <v>0</v>
      </c>
      <c r="BI142" s="172">
        <f>IF(N142="nulová",J142,0)</f>
        <v>0</v>
      </c>
      <c r="BJ142" s="14" t="s">
        <v>82</v>
      </c>
      <c r="BK142" s="172">
        <f>ROUND(I142*H142,2)</f>
        <v>0</v>
      </c>
      <c r="BL142" s="14" t="s">
        <v>536</v>
      </c>
      <c r="BM142" s="171" t="s">
        <v>536</v>
      </c>
    </row>
    <row r="143" spans="1:65" s="2" customFormat="1" ht="19.5">
      <c r="A143" s="29"/>
      <c r="B143" s="30"/>
      <c r="C143" s="29"/>
      <c r="D143" s="190" t="s">
        <v>1887</v>
      </c>
      <c r="E143" s="29"/>
      <c r="F143" s="191" t="s">
        <v>1891</v>
      </c>
      <c r="G143" s="29"/>
      <c r="H143" s="29"/>
      <c r="I143" s="93"/>
      <c r="J143" s="29"/>
      <c r="K143" s="29"/>
      <c r="L143" s="30"/>
      <c r="M143" s="192"/>
      <c r="N143" s="193"/>
      <c r="O143" s="55"/>
      <c r="P143" s="55"/>
      <c r="Q143" s="55"/>
      <c r="R143" s="55"/>
      <c r="S143" s="55"/>
      <c r="T143" s="56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4" t="s">
        <v>1887</v>
      </c>
      <c r="AU143" s="14" t="s">
        <v>84</v>
      </c>
    </row>
    <row r="144" spans="1:65" s="2" customFormat="1" ht="16.5" customHeight="1">
      <c r="A144" s="29"/>
      <c r="B144" s="158"/>
      <c r="C144" s="159" t="s">
        <v>74</v>
      </c>
      <c r="D144" s="159" t="s">
        <v>166</v>
      </c>
      <c r="E144" s="160" t="s">
        <v>1901</v>
      </c>
      <c r="F144" s="161" t="s">
        <v>1893</v>
      </c>
      <c r="G144" s="162" t="s">
        <v>1886</v>
      </c>
      <c r="H144" s="163">
        <v>1</v>
      </c>
      <c r="I144" s="164"/>
      <c r="J144" s="165">
        <f>ROUND(I144*H144,2)</f>
        <v>0</v>
      </c>
      <c r="K144" s="166"/>
      <c r="L144" s="30"/>
      <c r="M144" s="167" t="s">
        <v>1</v>
      </c>
      <c r="N144" s="168" t="s">
        <v>39</v>
      </c>
      <c r="O144" s="55"/>
      <c r="P144" s="169">
        <f>O144*H144</f>
        <v>0</v>
      </c>
      <c r="Q144" s="169">
        <v>2</v>
      </c>
      <c r="R144" s="169">
        <f>Q144*H144</f>
        <v>2</v>
      </c>
      <c r="S144" s="169">
        <v>0</v>
      </c>
      <c r="T144" s="170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1" t="s">
        <v>536</v>
      </c>
      <c r="AT144" s="171" t="s">
        <v>166</v>
      </c>
      <c r="AU144" s="171" t="s">
        <v>84</v>
      </c>
      <c r="AY144" s="14" t="s">
        <v>163</v>
      </c>
      <c r="BE144" s="172">
        <f>IF(N144="základní",J144,0)</f>
        <v>0</v>
      </c>
      <c r="BF144" s="172">
        <f>IF(N144="snížená",J144,0)</f>
        <v>0</v>
      </c>
      <c r="BG144" s="172">
        <f>IF(N144="zákl. přenesená",J144,0)</f>
        <v>0</v>
      </c>
      <c r="BH144" s="172">
        <f>IF(N144="sníž. přenesená",J144,0)</f>
        <v>0</v>
      </c>
      <c r="BI144" s="172">
        <f>IF(N144="nulová",J144,0)</f>
        <v>0</v>
      </c>
      <c r="BJ144" s="14" t="s">
        <v>82</v>
      </c>
      <c r="BK144" s="172">
        <f>ROUND(I144*H144,2)</f>
        <v>0</v>
      </c>
      <c r="BL144" s="14" t="s">
        <v>536</v>
      </c>
      <c r="BM144" s="171" t="s">
        <v>560</v>
      </c>
    </row>
    <row r="145" spans="1:65" s="2" customFormat="1" ht="19.5">
      <c r="A145" s="29"/>
      <c r="B145" s="30"/>
      <c r="C145" s="29"/>
      <c r="D145" s="190" t="s">
        <v>1887</v>
      </c>
      <c r="E145" s="29"/>
      <c r="F145" s="191" t="s">
        <v>1891</v>
      </c>
      <c r="G145" s="29"/>
      <c r="H145" s="29"/>
      <c r="I145" s="93"/>
      <c r="J145" s="29"/>
      <c r="K145" s="29"/>
      <c r="L145" s="30"/>
      <c r="M145" s="192"/>
      <c r="N145" s="193"/>
      <c r="O145" s="55"/>
      <c r="P145" s="55"/>
      <c r="Q145" s="55"/>
      <c r="R145" s="55"/>
      <c r="S145" s="55"/>
      <c r="T145" s="56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4" t="s">
        <v>1887</v>
      </c>
      <c r="AU145" s="14" t="s">
        <v>84</v>
      </c>
    </row>
    <row r="146" spans="1:65" s="2" customFormat="1" ht="16.5" customHeight="1">
      <c r="A146" s="29"/>
      <c r="B146" s="158"/>
      <c r="C146" s="159" t="s">
        <v>74</v>
      </c>
      <c r="D146" s="159" t="s">
        <v>166</v>
      </c>
      <c r="E146" s="160" t="s">
        <v>1902</v>
      </c>
      <c r="F146" s="161" t="s">
        <v>1903</v>
      </c>
      <c r="G146" s="162" t="s">
        <v>1886</v>
      </c>
      <c r="H146" s="163">
        <v>1</v>
      </c>
      <c r="I146" s="164"/>
      <c r="J146" s="165">
        <f>ROUND(I146*H146,2)</f>
        <v>0</v>
      </c>
      <c r="K146" s="166"/>
      <c r="L146" s="30"/>
      <c r="M146" s="167" t="s">
        <v>1</v>
      </c>
      <c r="N146" s="168" t="s">
        <v>39</v>
      </c>
      <c r="O146" s="55"/>
      <c r="P146" s="169">
        <f>O146*H146</f>
        <v>0</v>
      </c>
      <c r="Q146" s="169">
        <v>10</v>
      </c>
      <c r="R146" s="169">
        <f>Q146*H146</f>
        <v>10</v>
      </c>
      <c r="S146" s="169">
        <v>0</v>
      </c>
      <c r="T146" s="170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1" t="s">
        <v>536</v>
      </c>
      <c r="AT146" s="171" t="s">
        <v>166</v>
      </c>
      <c r="AU146" s="171" t="s">
        <v>84</v>
      </c>
      <c r="AY146" s="14" t="s">
        <v>163</v>
      </c>
      <c r="BE146" s="172">
        <f>IF(N146="základní",J146,0)</f>
        <v>0</v>
      </c>
      <c r="BF146" s="172">
        <f>IF(N146="snížená",J146,0)</f>
        <v>0</v>
      </c>
      <c r="BG146" s="172">
        <f>IF(N146="zákl. přenesená",J146,0)</f>
        <v>0</v>
      </c>
      <c r="BH146" s="172">
        <f>IF(N146="sníž. přenesená",J146,0)</f>
        <v>0</v>
      </c>
      <c r="BI146" s="172">
        <f>IF(N146="nulová",J146,0)</f>
        <v>0</v>
      </c>
      <c r="BJ146" s="14" t="s">
        <v>82</v>
      </c>
      <c r="BK146" s="172">
        <f>ROUND(I146*H146,2)</f>
        <v>0</v>
      </c>
      <c r="BL146" s="14" t="s">
        <v>536</v>
      </c>
      <c r="BM146" s="171" t="s">
        <v>544</v>
      </c>
    </row>
    <row r="147" spans="1:65" s="2" customFormat="1" ht="19.5">
      <c r="A147" s="29"/>
      <c r="B147" s="30"/>
      <c r="C147" s="29"/>
      <c r="D147" s="190" t="s">
        <v>1887</v>
      </c>
      <c r="E147" s="29"/>
      <c r="F147" s="191" t="s">
        <v>1891</v>
      </c>
      <c r="G147" s="29"/>
      <c r="H147" s="29"/>
      <c r="I147" s="93"/>
      <c r="J147" s="29"/>
      <c r="K147" s="29"/>
      <c r="L147" s="30"/>
      <c r="M147" s="192"/>
      <c r="N147" s="193"/>
      <c r="O147" s="55"/>
      <c r="P147" s="55"/>
      <c r="Q147" s="55"/>
      <c r="R147" s="55"/>
      <c r="S147" s="55"/>
      <c r="T147" s="56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4" t="s">
        <v>1887</v>
      </c>
      <c r="AU147" s="14" t="s">
        <v>84</v>
      </c>
    </row>
    <row r="148" spans="1:65" s="2" customFormat="1" ht="16.5" customHeight="1">
      <c r="A148" s="29"/>
      <c r="B148" s="158"/>
      <c r="C148" s="159" t="s">
        <v>74</v>
      </c>
      <c r="D148" s="159" t="s">
        <v>166</v>
      </c>
      <c r="E148" s="160" t="s">
        <v>1904</v>
      </c>
      <c r="F148" s="161" t="s">
        <v>1905</v>
      </c>
      <c r="G148" s="162" t="s">
        <v>1886</v>
      </c>
      <c r="H148" s="163">
        <v>1</v>
      </c>
      <c r="I148" s="164"/>
      <c r="J148" s="165">
        <f>ROUND(I148*H148,2)</f>
        <v>0</v>
      </c>
      <c r="K148" s="166"/>
      <c r="L148" s="30"/>
      <c r="M148" s="167" t="s">
        <v>1</v>
      </c>
      <c r="N148" s="168" t="s">
        <v>39</v>
      </c>
      <c r="O148" s="55"/>
      <c r="P148" s="169">
        <f>O148*H148</f>
        <v>0</v>
      </c>
      <c r="Q148" s="169">
        <v>1</v>
      </c>
      <c r="R148" s="169">
        <f>Q148*H148</f>
        <v>1</v>
      </c>
      <c r="S148" s="169">
        <v>0</v>
      </c>
      <c r="T148" s="170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1" t="s">
        <v>536</v>
      </c>
      <c r="AT148" s="171" t="s">
        <v>166</v>
      </c>
      <c r="AU148" s="171" t="s">
        <v>84</v>
      </c>
      <c r="AY148" s="14" t="s">
        <v>163</v>
      </c>
      <c r="BE148" s="172">
        <f>IF(N148="základní",J148,0)</f>
        <v>0</v>
      </c>
      <c r="BF148" s="172">
        <f>IF(N148="snížená",J148,0)</f>
        <v>0</v>
      </c>
      <c r="BG148" s="172">
        <f>IF(N148="zákl. přenesená",J148,0)</f>
        <v>0</v>
      </c>
      <c r="BH148" s="172">
        <f>IF(N148="sníž. přenesená",J148,0)</f>
        <v>0</v>
      </c>
      <c r="BI148" s="172">
        <f>IF(N148="nulová",J148,0)</f>
        <v>0</v>
      </c>
      <c r="BJ148" s="14" t="s">
        <v>82</v>
      </c>
      <c r="BK148" s="172">
        <f>ROUND(I148*H148,2)</f>
        <v>0</v>
      </c>
      <c r="BL148" s="14" t="s">
        <v>536</v>
      </c>
      <c r="BM148" s="171" t="s">
        <v>584</v>
      </c>
    </row>
    <row r="149" spans="1:65" s="2" customFormat="1" ht="19.5">
      <c r="A149" s="29"/>
      <c r="B149" s="30"/>
      <c r="C149" s="29"/>
      <c r="D149" s="190" t="s">
        <v>1887</v>
      </c>
      <c r="E149" s="29"/>
      <c r="F149" s="191" t="s">
        <v>1891</v>
      </c>
      <c r="G149" s="29"/>
      <c r="H149" s="29"/>
      <c r="I149" s="93"/>
      <c r="J149" s="29"/>
      <c r="K149" s="29"/>
      <c r="L149" s="30"/>
      <c r="M149" s="192"/>
      <c r="N149" s="193"/>
      <c r="O149" s="55"/>
      <c r="P149" s="55"/>
      <c r="Q149" s="55"/>
      <c r="R149" s="55"/>
      <c r="S149" s="55"/>
      <c r="T149" s="56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T149" s="14" t="s">
        <v>1887</v>
      </c>
      <c r="AU149" s="14" t="s">
        <v>84</v>
      </c>
    </row>
    <row r="150" spans="1:65" s="2" customFormat="1" ht="16.5" customHeight="1">
      <c r="A150" s="29"/>
      <c r="B150" s="158"/>
      <c r="C150" s="159" t="s">
        <v>74</v>
      </c>
      <c r="D150" s="159" t="s">
        <v>166</v>
      </c>
      <c r="E150" s="160" t="s">
        <v>1906</v>
      </c>
      <c r="F150" s="161" t="s">
        <v>1907</v>
      </c>
      <c r="G150" s="162" t="s">
        <v>1886</v>
      </c>
      <c r="H150" s="163">
        <v>2</v>
      </c>
      <c r="I150" s="164"/>
      <c r="J150" s="165">
        <f>ROUND(I150*H150,2)</f>
        <v>0</v>
      </c>
      <c r="K150" s="166"/>
      <c r="L150" s="30"/>
      <c r="M150" s="167" t="s">
        <v>1</v>
      </c>
      <c r="N150" s="168" t="s">
        <v>39</v>
      </c>
      <c r="O150" s="55"/>
      <c r="P150" s="169">
        <f>O150*H150</f>
        <v>0</v>
      </c>
      <c r="Q150" s="169">
        <v>1</v>
      </c>
      <c r="R150" s="169">
        <f>Q150*H150</f>
        <v>2</v>
      </c>
      <c r="S150" s="169">
        <v>0</v>
      </c>
      <c r="T150" s="170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1" t="s">
        <v>536</v>
      </c>
      <c r="AT150" s="171" t="s">
        <v>166</v>
      </c>
      <c r="AU150" s="171" t="s">
        <v>84</v>
      </c>
      <c r="AY150" s="14" t="s">
        <v>163</v>
      </c>
      <c r="BE150" s="172">
        <f>IF(N150="základní",J150,0)</f>
        <v>0</v>
      </c>
      <c r="BF150" s="172">
        <f>IF(N150="snížená",J150,0)</f>
        <v>0</v>
      </c>
      <c r="BG150" s="172">
        <f>IF(N150="zákl. přenesená",J150,0)</f>
        <v>0</v>
      </c>
      <c r="BH150" s="172">
        <f>IF(N150="sníž. přenesená",J150,0)</f>
        <v>0</v>
      </c>
      <c r="BI150" s="172">
        <f>IF(N150="nulová",J150,0)</f>
        <v>0</v>
      </c>
      <c r="BJ150" s="14" t="s">
        <v>82</v>
      </c>
      <c r="BK150" s="172">
        <f>ROUND(I150*H150,2)</f>
        <v>0</v>
      </c>
      <c r="BL150" s="14" t="s">
        <v>536</v>
      </c>
      <c r="BM150" s="171" t="s">
        <v>548</v>
      </c>
    </row>
    <row r="151" spans="1:65" s="2" customFormat="1" ht="19.5">
      <c r="A151" s="29"/>
      <c r="B151" s="30"/>
      <c r="C151" s="29"/>
      <c r="D151" s="190" t="s">
        <v>1887</v>
      </c>
      <c r="E151" s="29"/>
      <c r="F151" s="191" t="s">
        <v>1891</v>
      </c>
      <c r="G151" s="29"/>
      <c r="H151" s="29"/>
      <c r="I151" s="93"/>
      <c r="J151" s="29"/>
      <c r="K151" s="29"/>
      <c r="L151" s="30"/>
      <c r="M151" s="192"/>
      <c r="N151" s="193"/>
      <c r="O151" s="55"/>
      <c r="P151" s="55"/>
      <c r="Q151" s="55"/>
      <c r="R151" s="55"/>
      <c r="S151" s="55"/>
      <c r="T151" s="56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T151" s="14" t="s">
        <v>1887</v>
      </c>
      <c r="AU151" s="14" t="s">
        <v>84</v>
      </c>
    </row>
    <row r="152" spans="1:65" s="2" customFormat="1" ht="16.5" customHeight="1">
      <c r="A152" s="29"/>
      <c r="B152" s="158"/>
      <c r="C152" s="159" t="s">
        <v>74</v>
      </c>
      <c r="D152" s="159" t="s">
        <v>166</v>
      </c>
      <c r="E152" s="160" t="s">
        <v>1908</v>
      </c>
      <c r="F152" s="161" t="s">
        <v>1909</v>
      </c>
      <c r="G152" s="162" t="s">
        <v>1886</v>
      </c>
      <c r="H152" s="163">
        <v>1</v>
      </c>
      <c r="I152" s="164"/>
      <c r="J152" s="165">
        <f>ROUND(I152*H152,2)</f>
        <v>0</v>
      </c>
      <c r="K152" s="166"/>
      <c r="L152" s="30"/>
      <c r="M152" s="167" t="s">
        <v>1</v>
      </c>
      <c r="N152" s="168" t="s">
        <v>39</v>
      </c>
      <c r="O152" s="55"/>
      <c r="P152" s="169">
        <f>O152*H152</f>
        <v>0</v>
      </c>
      <c r="Q152" s="169">
        <v>1</v>
      </c>
      <c r="R152" s="169">
        <f>Q152*H152</f>
        <v>1</v>
      </c>
      <c r="S152" s="169">
        <v>0</v>
      </c>
      <c r="T152" s="170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1" t="s">
        <v>536</v>
      </c>
      <c r="AT152" s="171" t="s">
        <v>166</v>
      </c>
      <c r="AU152" s="171" t="s">
        <v>84</v>
      </c>
      <c r="AY152" s="14" t="s">
        <v>163</v>
      </c>
      <c r="BE152" s="172">
        <f>IF(N152="základní",J152,0)</f>
        <v>0</v>
      </c>
      <c r="BF152" s="172">
        <f>IF(N152="snížená",J152,0)</f>
        <v>0</v>
      </c>
      <c r="BG152" s="172">
        <f>IF(N152="zákl. přenesená",J152,0)</f>
        <v>0</v>
      </c>
      <c r="BH152" s="172">
        <f>IF(N152="sníž. přenesená",J152,0)</f>
        <v>0</v>
      </c>
      <c r="BI152" s="172">
        <f>IF(N152="nulová",J152,0)</f>
        <v>0</v>
      </c>
      <c r="BJ152" s="14" t="s">
        <v>82</v>
      </c>
      <c r="BK152" s="172">
        <f>ROUND(I152*H152,2)</f>
        <v>0</v>
      </c>
      <c r="BL152" s="14" t="s">
        <v>536</v>
      </c>
      <c r="BM152" s="171" t="s">
        <v>268</v>
      </c>
    </row>
    <row r="153" spans="1:65" s="2" customFormat="1" ht="19.5">
      <c r="A153" s="29"/>
      <c r="B153" s="30"/>
      <c r="C153" s="29"/>
      <c r="D153" s="190" t="s">
        <v>1887</v>
      </c>
      <c r="E153" s="29"/>
      <c r="F153" s="191" t="s">
        <v>1891</v>
      </c>
      <c r="G153" s="29"/>
      <c r="H153" s="29"/>
      <c r="I153" s="93"/>
      <c r="J153" s="29"/>
      <c r="K153" s="29"/>
      <c r="L153" s="30"/>
      <c r="M153" s="192"/>
      <c r="N153" s="193"/>
      <c r="O153" s="55"/>
      <c r="P153" s="55"/>
      <c r="Q153" s="55"/>
      <c r="R153" s="55"/>
      <c r="S153" s="55"/>
      <c r="T153" s="56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T153" s="14" t="s">
        <v>1887</v>
      </c>
      <c r="AU153" s="14" t="s">
        <v>84</v>
      </c>
    </row>
    <row r="154" spans="1:65" s="2" customFormat="1" ht="16.5" customHeight="1">
      <c r="A154" s="29"/>
      <c r="B154" s="158"/>
      <c r="C154" s="159" t="s">
        <v>74</v>
      </c>
      <c r="D154" s="159" t="s">
        <v>166</v>
      </c>
      <c r="E154" s="160" t="s">
        <v>1910</v>
      </c>
      <c r="F154" s="161" t="s">
        <v>1911</v>
      </c>
      <c r="G154" s="162" t="s">
        <v>1886</v>
      </c>
      <c r="H154" s="163">
        <v>1</v>
      </c>
      <c r="I154" s="164"/>
      <c r="J154" s="165">
        <f>ROUND(I154*H154,2)</f>
        <v>0</v>
      </c>
      <c r="K154" s="166"/>
      <c r="L154" s="30"/>
      <c r="M154" s="167" t="s">
        <v>1</v>
      </c>
      <c r="N154" s="168" t="s">
        <v>39</v>
      </c>
      <c r="O154" s="55"/>
      <c r="P154" s="169">
        <f>O154*H154</f>
        <v>0</v>
      </c>
      <c r="Q154" s="169">
        <v>1</v>
      </c>
      <c r="R154" s="169">
        <f>Q154*H154</f>
        <v>1</v>
      </c>
      <c r="S154" s="169">
        <v>0</v>
      </c>
      <c r="T154" s="170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1" t="s">
        <v>536</v>
      </c>
      <c r="AT154" s="171" t="s">
        <v>166</v>
      </c>
      <c r="AU154" s="171" t="s">
        <v>84</v>
      </c>
      <c r="AY154" s="14" t="s">
        <v>163</v>
      </c>
      <c r="BE154" s="172">
        <f>IF(N154="základní",J154,0)</f>
        <v>0</v>
      </c>
      <c r="BF154" s="172">
        <f>IF(N154="snížená",J154,0)</f>
        <v>0</v>
      </c>
      <c r="BG154" s="172">
        <f>IF(N154="zákl. přenesená",J154,0)</f>
        <v>0</v>
      </c>
      <c r="BH154" s="172">
        <f>IF(N154="sníž. přenesená",J154,0)</f>
        <v>0</v>
      </c>
      <c r="BI154" s="172">
        <f>IF(N154="nulová",J154,0)</f>
        <v>0</v>
      </c>
      <c r="BJ154" s="14" t="s">
        <v>82</v>
      </c>
      <c r="BK154" s="172">
        <f>ROUND(I154*H154,2)</f>
        <v>0</v>
      </c>
      <c r="BL154" s="14" t="s">
        <v>536</v>
      </c>
      <c r="BM154" s="171" t="s">
        <v>501</v>
      </c>
    </row>
    <row r="155" spans="1:65" s="2" customFormat="1" ht="19.5">
      <c r="A155" s="29"/>
      <c r="B155" s="30"/>
      <c r="C155" s="29"/>
      <c r="D155" s="190" t="s">
        <v>1887</v>
      </c>
      <c r="E155" s="29"/>
      <c r="F155" s="191" t="s">
        <v>1891</v>
      </c>
      <c r="G155" s="29"/>
      <c r="H155" s="29"/>
      <c r="I155" s="93"/>
      <c r="J155" s="29"/>
      <c r="K155" s="29"/>
      <c r="L155" s="30"/>
      <c r="M155" s="192"/>
      <c r="N155" s="193"/>
      <c r="O155" s="55"/>
      <c r="P155" s="55"/>
      <c r="Q155" s="55"/>
      <c r="R155" s="55"/>
      <c r="S155" s="55"/>
      <c r="T155" s="56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T155" s="14" t="s">
        <v>1887</v>
      </c>
      <c r="AU155" s="14" t="s">
        <v>84</v>
      </c>
    </row>
    <row r="156" spans="1:65" s="2" customFormat="1" ht="16.5" customHeight="1">
      <c r="A156" s="29"/>
      <c r="B156" s="158"/>
      <c r="C156" s="159" t="s">
        <v>74</v>
      </c>
      <c r="D156" s="159" t="s">
        <v>166</v>
      </c>
      <c r="E156" s="160" t="s">
        <v>1912</v>
      </c>
      <c r="F156" s="161" t="s">
        <v>1913</v>
      </c>
      <c r="G156" s="162" t="s">
        <v>1886</v>
      </c>
      <c r="H156" s="163">
        <v>2</v>
      </c>
      <c r="I156" s="164"/>
      <c r="J156" s="165">
        <f>ROUND(I156*H156,2)</f>
        <v>0</v>
      </c>
      <c r="K156" s="166"/>
      <c r="L156" s="30"/>
      <c r="M156" s="167" t="s">
        <v>1</v>
      </c>
      <c r="N156" s="168" t="s">
        <v>39</v>
      </c>
      <c r="O156" s="55"/>
      <c r="P156" s="169">
        <f>O156*H156</f>
        <v>0</v>
      </c>
      <c r="Q156" s="169">
        <v>1</v>
      </c>
      <c r="R156" s="169">
        <f>Q156*H156</f>
        <v>2</v>
      </c>
      <c r="S156" s="169">
        <v>0</v>
      </c>
      <c r="T156" s="170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1" t="s">
        <v>536</v>
      </c>
      <c r="AT156" s="171" t="s">
        <v>166</v>
      </c>
      <c r="AU156" s="171" t="s">
        <v>84</v>
      </c>
      <c r="AY156" s="14" t="s">
        <v>163</v>
      </c>
      <c r="BE156" s="172">
        <f>IF(N156="základní",J156,0)</f>
        <v>0</v>
      </c>
      <c r="BF156" s="172">
        <f>IF(N156="snížená",J156,0)</f>
        <v>0</v>
      </c>
      <c r="BG156" s="172">
        <f>IF(N156="zákl. přenesená",J156,0)</f>
        <v>0</v>
      </c>
      <c r="BH156" s="172">
        <f>IF(N156="sníž. přenesená",J156,0)</f>
        <v>0</v>
      </c>
      <c r="BI156" s="172">
        <f>IF(N156="nulová",J156,0)</f>
        <v>0</v>
      </c>
      <c r="BJ156" s="14" t="s">
        <v>82</v>
      </c>
      <c r="BK156" s="172">
        <f>ROUND(I156*H156,2)</f>
        <v>0</v>
      </c>
      <c r="BL156" s="14" t="s">
        <v>536</v>
      </c>
      <c r="BM156" s="171" t="s">
        <v>520</v>
      </c>
    </row>
    <row r="157" spans="1:65" s="2" customFormat="1" ht="19.5">
      <c r="A157" s="29"/>
      <c r="B157" s="30"/>
      <c r="C157" s="29"/>
      <c r="D157" s="190" t="s">
        <v>1887</v>
      </c>
      <c r="E157" s="29"/>
      <c r="F157" s="191" t="s">
        <v>1891</v>
      </c>
      <c r="G157" s="29"/>
      <c r="H157" s="29"/>
      <c r="I157" s="93"/>
      <c r="J157" s="29"/>
      <c r="K157" s="29"/>
      <c r="L157" s="30"/>
      <c r="M157" s="192"/>
      <c r="N157" s="193"/>
      <c r="O157" s="55"/>
      <c r="P157" s="55"/>
      <c r="Q157" s="55"/>
      <c r="R157" s="55"/>
      <c r="S157" s="55"/>
      <c r="T157" s="56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4" t="s">
        <v>1887</v>
      </c>
      <c r="AU157" s="14" t="s">
        <v>84</v>
      </c>
    </row>
    <row r="158" spans="1:65" s="2" customFormat="1" ht="16.5" customHeight="1">
      <c r="A158" s="29"/>
      <c r="B158" s="158"/>
      <c r="C158" s="159" t="s">
        <v>74</v>
      </c>
      <c r="D158" s="159" t="s">
        <v>166</v>
      </c>
      <c r="E158" s="160" t="s">
        <v>1914</v>
      </c>
      <c r="F158" s="161" t="s">
        <v>1915</v>
      </c>
      <c r="G158" s="162" t="s">
        <v>1886</v>
      </c>
      <c r="H158" s="163">
        <v>1</v>
      </c>
      <c r="I158" s="164"/>
      <c r="J158" s="165">
        <f>ROUND(I158*H158,2)</f>
        <v>0</v>
      </c>
      <c r="K158" s="166"/>
      <c r="L158" s="30"/>
      <c r="M158" s="167" t="s">
        <v>1</v>
      </c>
      <c r="N158" s="168" t="s">
        <v>39</v>
      </c>
      <c r="O158" s="55"/>
      <c r="P158" s="169">
        <f>O158*H158</f>
        <v>0</v>
      </c>
      <c r="Q158" s="169">
        <v>1</v>
      </c>
      <c r="R158" s="169">
        <f>Q158*H158</f>
        <v>1</v>
      </c>
      <c r="S158" s="169">
        <v>0</v>
      </c>
      <c r="T158" s="170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1" t="s">
        <v>536</v>
      </c>
      <c r="AT158" s="171" t="s">
        <v>166</v>
      </c>
      <c r="AU158" s="171" t="s">
        <v>84</v>
      </c>
      <c r="AY158" s="14" t="s">
        <v>163</v>
      </c>
      <c r="BE158" s="172">
        <f>IF(N158="základní",J158,0)</f>
        <v>0</v>
      </c>
      <c r="BF158" s="172">
        <f>IF(N158="snížená",J158,0)</f>
        <v>0</v>
      </c>
      <c r="BG158" s="172">
        <f>IF(N158="zákl. přenesená",J158,0)</f>
        <v>0</v>
      </c>
      <c r="BH158" s="172">
        <f>IF(N158="sníž. přenesená",J158,0)</f>
        <v>0</v>
      </c>
      <c r="BI158" s="172">
        <f>IF(N158="nulová",J158,0)</f>
        <v>0</v>
      </c>
      <c r="BJ158" s="14" t="s">
        <v>82</v>
      </c>
      <c r="BK158" s="172">
        <f>ROUND(I158*H158,2)</f>
        <v>0</v>
      </c>
      <c r="BL158" s="14" t="s">
        <v>536</v>
      </c>
      <c r="BM158" s="171" t="s">
        <v>692</v>
      </c>
    </row>
    <row r="159" spans="1:65" s="2" customFormat="1" ht="19.5">
      <c r="A159" s="29"/>
      <c r="B159" s="30"/>
      <c r="C159" s="29"/>
      <c r="D159" s="190" t="s">
        <v>1887</v>
      </c>
      <c r="E159" s="29"/>
      <c r="F159" s="191" t="s">
        <v>1916</v>
      </c>
      <c r="G159" s="29"/>
      <c r="H159" s="29"/>
      <c r="I159" s="93"/>
      <c r="J159" s="29"/>
      <c r="K159" s="29"/>
      <c r="L159" s="30"/>
      <c r="M159" s="192"/>
      <c r="N159" s="193"/>
      <c r="O159" s="55"/>
      <c r="P159" s="55"/>
      <c r="Q159" s="55"/>
      <c r="R159" s="55"/>
      <c r="S159" s="55"/>
      <c r="T159" s="56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T159" s="14" t="s">
        <v>1887</v>
      </c>
      <c r="AU159" s="14" t="s">
        <v>84</v>
      </c>
    </row>
    <row r="160" spans="1:65" s="2" customFormat="1" ht="16.5" customHeight="1">
      <c r="A160" s="29"/>
      <c r="B160" s="158"/>
      <c r="C160" s="159" t="s">
        <v>74</v>
      </c>
      <c r="D160" s="159" t="s">
        <v>166</v>
      </c>
      <c r="E160" s="160" t="s">
        <v>1917</v>
      </c>
      <c r="F160" s="161" t="s">
        <v>1918</v>
      </c>
      <c r="G160" s="162" t="s">
        <v>1886</v>
      </c>
      <c r="H160" s="163">
        <v>1</v>
      </c>
      <c r="I160" s="164"/>
      <c r="J160" s="165">
        <f>ROUND(I160*H160,2)</f>
        <v>0</v>
      </c>
      <c r="K160" s="166"/>
      <c r="L160" s="30"/>
      <c r="M160" s="167" t="s">
        <v>1</v>
      </c>
      <c r="N160" s="168" t="s">
        <v>39</v>
      </c>
      <c r="O160" s="55"/>
      <c r="P160" s="169">
        <f>O160*H160</f>
        <v>0</v>
      </c>
      <c r="Q160" s="169">
        <v>10</v>
      </c>
      <c r="R160" s="169">
        <f>Q160*H160</f>
        <v>10</v>
      </c>
      <c r="S160" s="169">
        <v>0</v>
      </c>
      <c r="T160" s="170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71" t="s">
        <v>536</v>
      </c>
      <c r="AT160" s="171" t="s">
        <v>166</v>
      </c>
      <c r="AU160" s="171" t="s">
        <v>84</v>
      </c>
      <c r="AY160" s="14" t="s">
        <v>163</v>
      </c>
      <c r="BE160" s="172">
        <f>IF(N160="základní",J160,0)</f>
        <v>0</v>
      </c>
      <c r="BF160" s="172">
        <f>IF(N160="snížená",J160,0)</f>
        <v>0</v>
      </c>
      <c r="BG160" s="172">
        <f>IF(N160="zákl. přenesená",J160,0)</f>
        <v>0</v>
      </c>
      <c r="BH160" s="172">
        <f>IF(N160="sníž. přenesená",J160,0)</f>
        <v>0</v>
      </c>
      <c r="BI160" s="172">
        <f>IF(N160="nulová",J160,0)</f>
        <v>0</v>
      </c>
      <c r="BJ160" s="14" t="s">
        <v>82</v>
      </c>
      <c r="BK160" s="172">
        <f>ROUND(I160*H160,2)</f>
        <v>0</v>
      </c>
      <c r="BL160" s="14" t="s">
        <v>536</v>
      </c>
      <c r="BM160" s="171" t="s">
        <v>788</v>
      </c>
    </row>
    <row r="161" spans="1:65" s="2" customFormat="1" ht="19.5">
      <c r="A161" s="29"/>
      <c r="B161" s="30"/>
      <c r="C161" s="29"/>
      <c r="D161" s="190" t="s">
        <v>1887</v>
      </c>
      <c r="E161" s="29"/>
      <c r="F161" s="191" t="s">
        <v>1888</v>
      </c>
      <c r="G161" s="29"/>
      <c r="H161" s="29"/>
      <c r="I161" s="93"/>
      <c r="J161" s="29"/>
      <c r="K161" s="29"/>
      <c r="L161" s="30"/>
      <c r="M161" s="192"/>
      <c r="N161" s="193"/>
      <c r="O161" s="55"/>
      <c r="P161" s="55"/>
      <c r="Q161" s="55"/>
      <c r="R161" s="55"/>
      <c r="S161" s="55"/>
      <c r="T161" s="56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T161" s="14" t="s">
        <v>1887</v>
      </c>
      <c r="AU161" s="14" t="s">
        <v>84</v>
      </c>
    </row>
    <row r="162" spans="1:65" s="2" customFormat="1" ht="16.5" customHeight="1">
      <c r="A162" s="29"/>
      <c r="B162" s="158"/>
      <c r="C162" s="159" t="s">
        <v>74</v>
      </c>
      <c r="D162" s="159" t="s">
        <v>166</v>
      </c>
      <c r="E162" s="160" t="s">
        <v>1919</v>
      </c>
      <c r="F162" s="161" t="s">
        <v>1920</v>
      </c>
      <c r="G162" s="162" t="s">
        <v>1886</v>
      </c>
      <c r="H162" s="163">
        <v>2</v>
      </c>
      <c r="I162" s="164"/>
      <c r="J162" s="165">
        <f>ROUND(I162*H162,2)</f>
        <v>0</v>
      </c>
      <c r="K162" s="166"/>
      <c r="L162" s="30"/>
      <c r="M162" s="167" t="s">
        <v>1</v>
      </c>
      <c r="N162" s="168" t="s">
        <v>39</v>
      </c>
      <c r="O162" s="55"/>
      <c r="P162" s="169">
        <f>O162*H162</f>
        <v>0</v>
      </c>
      <c r="Q162" s="169">
        <v>1</v>
      </c>
      <c r="R162" s="169">
        <f>Q162*H162</f>
        <v>2</v>
      </c>
      <c r="S162" s="169">
        <v>0</v>
      </c>
      <c r="T162" s="170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71" t="s">
        <v>536</v>
      </c>
      <c r="AT162" s="171" t="s">
        <v>166</v>
      </c>
      <c r="AU162" s="171" t="s">
        <v>84</v>
      </c>
      <c r="AY162" s="14" t="s">
        <v>163</v>
      </c>
      <c r="BE162" s="172">
        <f>IF(N162="základní",J162,0)</f>
        <v>0</v>
      </c>
      <c r="BF162" s="172">
        <f>IF(N162="snížená",J162,0)</f>
        <v>0</v>
      </c>
      <c r="BG162" s="172">
        <f>IF(N162="zákl. přenesená",J162,0)</f>
        <v>0</v>
      </c>
      <c r="BH162" s="172">
        <f>IF(N162="sníž. přenesená",J162,0)</f>
        <v>0</v>
      </c>
      <c r="BI162" s="172">
        <f>IF(N162="nulová",J162,0)</f>
        <v>0</v>
      </c>
      <c r="BJ162" s="14" t="s">
        <v>82</v>
      </c>
      <c r="BK162" s="172">
        <f>ROUND(I162*H162,2)</f>
        <v>0</v>
      </c>
      <c r="BL162" s="14" t="s">
        <v>536</v>
      </c>
      <c r="BM162" s="171" t="s">
        <v>637</v>
      </c>
    </row>
    <row r="163" spans="1:65" s="2" customFormat="1" ht="19.5">
      <c r="A163" s="29"/>
      <c r="B163" s="30"/>
      <c r="C163" s="29"/>
      <c r="D163" s="190" t="s">
        <v>1887</v>
      </c>
      <c r="E163" s="29"/>
      <c r="F163" s="191" t="s">
        <v>1891</v>
      </c>
      <c r="G163" s="29"/>
      <c r="H163" s="29"/>
      <c r="I163" s="93"/>
      <c r="J163" s="29"/>
      <c r="K163" s="29"/>
      <c r="L163" s="30"/>
      <c r="M163" s="192"/>
      <c r="N163" s="193"/>
      <c r="O163" s="55"/>
      <c r="P163" s="55"/>
      <c r="Q163" s="55"/>
      <c r="R163" s="55"/>
      <c r="S163" s="55"/>
      <c r="T163" s="56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T163" s="14" t="s">
        <v>1887</v>
      </c>
      <c r="AU163" s="14" t="s">
        <v>84</v>
      </c>
    </row>
    <row r="164" spans="1:65" s="2" customFormat="1" ht="16.5" customHeight="1">
      <c r="A164" s="29"/>
      <c r="B164" s="158"/>
      <c r="C164" s="159" t="s">
        <v>74</v>
      </c>
      <c r="D164" s="159" t="s">
        <v>166</v>
      </c>
      <c r="E164" s="160" t="s">
        <v>1921</v>
      </c>
      <c r="F164" s="161" t="s">
        <v>1922</v>
      </c>
      <c r="G164" s="162" t="s">
        <v>1886</v>
      </c>
      <c r="H164" s="163">
        <v>1</v>
      </c>
      <c r="I164" s="164"/>
      <c r="J164" s="165">
        <f>ROUND(I164*H164,2)</f>
        <v>0</v>
      </c>
      <c r="K164" s="166"/>
      <c r="L164" s="30"/>
      <c r="M164" s="167" t="s">
        <v>1</v>
      </c>
      <c r="N164" s="168" t="s">
        <v>39</v>
      </c>
      <c r="O164" s="55"/>
      <c r="P164" s="169">
        <f>O164*H164</f>
        <v>0</v>
      </c>
      <c r="Q164" s="169">
        <v>3</v>
      </c>
      <c r="R164" s="169">
        <f>Q164*H164</f>
        <v>3</v>
      </c>
      <c r="S164" s="169">
        <v>0</v>
      </c>
      <c r="T164" s="170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71" t="s">
        <v>536</v>
      </c>
      <c r="AT164" s="171" t="s">
        <v>166</v>
      </c>
      <c r="AU164" s="171" t="s">
        <v>84</v>
      </c>
      <c r="AY164" s="14" t="s">
        <v>163</v>
      </c>
      <c r="BE164" s="172">
        <f>IF(N164="základní",J164,0)</f>
        <v>0</v>
      </c>
      <c r="BF164" s="172">
        <f>IF(N164="snížená",J164,0)</f>
        <v>0</v>
      </c>
      <c r="BG164" s="172">
        <f>IF(N164="zákl. přenesená",J164,0)</f>
        <v>0</v>
      </c>
      <c r="BH164" s="172">
        <f>IF(N164="sníž. přenesená",J164,0)</f>
        <v>0</v>
      </c>
      <c r="BI164" s="172">
        <f>IF(N164="nulová",J164,0)</f>
        <v>0</v>
      </c>
      <c r="BJ164" s="14" t="s">
        <v>82</v>
      </c>
      <c r="BK164" s="172">
        <f>ROUND(I164*H164,2)</f>
        <v>0</v>
      </c>
      <c r="BL164" s="14" t="s">
        <v>536</v>
      </c>
      <c r="BM164" s="171" t="s">
        <v>641</v>
      </c>
    </row>
    <row r="165" spans="1:65" s="2" customFormat="1" ht="19.5">
      <c r="A165" s="29"/>
      <c r="B165" s="30"/>
      <c r="C165" s="29"/>
      <c r="D165" s="190" t="s">
        <v>1887</v>
      </c>
      <c r="E165" s="29"/>
      <c r="F165" s="191" t="s">
        <v>1891</v>
      </c>
      <c r="G165" s="29"/>
      <c r="H165" s="29"/>
      <c r="I165" s="93"/>
      <c r="J165" s="29"/>
      <c r="K165" s="29"/>
      <c r="L165" s="30"/>
      <c r="M165" s="192"/>
      <c r="N165" s="193"/>
      <c r="O165" s="55"/>
      <c r="P165" s="55"/>
      <c r="Q165" s="55"/>
      <c r="R165" s="55"/>
      <c r="S165" s="55"/>
      <c r="T165" s="56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T165" s="14" t="s">
        <v>1887</v>
      </c>
      <c r="AU165" s="14" t="s">
        <v>84</v>
      </c>
    </row>
    <row r="166" spans="1:65" s="2" customFormat="1" ht="16.5" customHeight="1">
      <c r="A166" s="29"/>
      <c r="B166" s="158"/>
      <c r="C166" s="159" t="s">
        <v>74</v>
      </c>
      <c r="D166" s="159" t="s">
        <v>166</v>
      </c>
      <c r="E166" s="160" t="s">
        <v>1923</v>
      </c>
      <c r="F166" s="161" t="s">
        <v>1924</v>
      </c>
      <c r="G166" s="162" t="s">
        <v>1886</v>
      </c>
      <c r="H166" s="163">
        <v>1</v>
      </c>
      <c r="I166" s="164"/>
      <c r="J166" s="165">
        <f>ROUND(I166*H166,2)</f>
        <v>0</v>
      </c>
      <c r="K166" s="166"/>
      <c r="L166" s="30"/>
      <c r="M166" s="167" t="s">
        <v>1</v>
      </c>
      <c r="N166" s="168" t="s">
        <v>39</v>
      </c>
      <c r="O166" s="55"/>
      <c r="P166" s="169">
        <f>O166*H166</f>
        <v>0</v>
      </c>
      <c r="Q166" s="169">
        <v>1</v>
      </c>
      <c r="R166" s="169">
        <f>Q166*H166</f>
        <v>1</v>
      </c>
      <c r="S166" s="169">
        <v>0</v>
      </c>
      <c r="T166" s="170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71" t="s">
        <v>536</v>
      </c>
      <c r="AT166" s="171" t="s">
        <v>166</v>
      </c>
      <c r="AU166" s="171" t="s">
        <v>84</v>
      </c>
      <c r="AY166" s="14" t="s">
        <v>163</v>
      </c>
      <c r="BE166" s="172">
        <f>IF(N166="základní",J166,0)</f>
        <v>0</v>
      </c>
      <c r="BF166" s="172">
        <f>IF(N166="snížená",J166,0)</f>
        <v>0</v>
      </c>
      <c r="BG166" s="172">
        <f>IF(N166="zákl. přenesená",J166,0)</f>
        <v>0</v>
      </c>
      <c r="BH166" s="172">
        <f>IF(N166="sníž. přenesená",J166,0)</f>
        <v>0</v>
      </c>
      <c r="BI166" s="172">
        <f>IF(N166="nulová",J166,0)</f>
        <v>0</v>
      </c>
      <c r="BJ166" s="14" t="s">
        <v>82</v>
      </c>
      <c r="BK166" s="172">
        <f>ROUND(I166*H166,2)</f>
        <v>0</v>
      </c>
      <c r="BL166" s="14" t="s">
        <v>536</v>
      </c>
      <c r="BM166" s="171" t="s">
        <v>645</v>
      </c>
    </row>
    <row r="167" spans="1:65" s="2" customFormat="1" ht="19.5">
      <c r="A167" s="29"/>
      <c r="B167" s="30"/>
      <c r="C167" s="29"/>
      <c r="D167" s="190" t="s">
        <v>1887</v>
      </c>
      <c r="E167" s="29"/>
      <c r="F167" s="191" t="s">
        <v>1891</v>
      </c>
      <c r="G167" s="29"/>
      <c r="H167" s="29"/>
      <c r="I167" s="93"/>
      <c r="J167" s="29"/>
      <c r="K167" s="29"/>
      <c r="L167" s="30"/>
      <c r="M167" s="192"/>
      <c r="N167" s="193"/>
      <c r="O167" s="55"/>
      <c r="P167" s="55"/>
      <c r="Q167" s="55"/>
      <c r="R167" s="55"/>
      <c r="S167" s="55"/>
      <c r="T167" s="56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T167" s="14" t="s">
        <v>1887</v>
      </c>
      <c r="AU167" s="14" t="s">
        <v>84</v>
      </c>
    </row>
    <row r="168" spans="1:65" s="2" customFormat="1" ht="16.5" customHeight="1">
      <c r="A168" s="29"/>
      <c r="B168" s="158"/>
      <c r="C168" s="159" t="s">
        <v>74</v>
      </c>
      <c r="D168" s="159" t="s">
        <v>166</v>
      </c>
      <c r="E168" s="160" t="s">
        <v>1925</v>
      </c>
      <c r="F168" s="161" t="s">
        <v>1926</v>
      </c>
      <c r="G168" s="162" t="s">
        <v>1886</v>
      </c>
      <c r="H168" s="163">
        <v>2</v>
      </c>
      <c r="I168" s="164"/>
      <c r="J168" s="165">
        <f>ROUND(I168*H168,2)</f>
        <v>0</v>
      </c>
      <c r="K168" s="166"/>
      <c r="L168" s="30"/>
      <c r="M168" s="167" t="s">
        <v>1</v>
      </c>
      <c r="N168" s="168" t="s">
        <v>39</v>
      </c>
      <c r="O168" s="55"/>
      <c r="P168" s="169">
        <f>O168*H168</f>
        <v>0</v>
      </c>
      <c r="Q168" s="169">
        <v>1</v>
      </c>
      <c r="R168" s="169">
        <f>Q168*H168</f>
        <v>2</v>
      </c>
      <c r="S168" s="169">
        <v>0</v>
      </c>
      <c r="T168" s="170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71" t="s">
        <v>536</v>
      </c>
      <c r="AT168" s="171" t="s">
        <v>166</v>
      </c>
      <c r="AU168" s="171" t="s">
        <v>84</v>
      </c>
      <c r="AY168" s="14" t="s">
        <v>163</v>
      </c>
      <c r="BE168" s="172">
        <f>IF(N168="základní",J168,0)</f>
        <v>0</v>
      </c>
      <c r="BF168" s="172">
        <f>IF(N168="snížená",J168,0)</f>
        <v>0</v>
      </c>
      <c r="BG168" s="172">
        <f>IF(N168="zákl. přenesená",J168,0)</f>
        <v>0</v>
      </c>
      <c r="BH168" s="172">
        <f>IF(N168="sníž. přenesená",J168,0)</f>
        <v>0</v>
      </c>
      <c r="BI168" s="172">
        <f>IF(N168="nulová",J168,0)</f>
        <v>0</v>
      </c>
      <c r="BJ168" s="14" t="s">
        <v>82</v>
      </c>
      <c r="BK168" s="172">
        <f>ROUND(I168*H168,2)</f>
        <v>0</v>
      </c>
      <c r="BL168" s="14" t="s">
        <v>536</v>
      </c>
      <c r="BM168" s="171" t="s">
        <v>516</v>
      </c>
    </row>
    <row r="169" spans="1:65" s="2" customFormat="1" ht="19.5">
      <c r="A169" s="29"/>
      <c r="B169" s="30"/>
      <c r="C169" s="29"/>
      <c r="D169" s="190" t="s">
        <v>1887</v>
      </c>
      <c r="E169" s="29"/>
      <c r="F169" s="191" t="s">
        <v>1891</v>
      </c>
      <c r="G169" s="29"/>
      <c r="H169" s="29"/>
      <c r="I169" s="93"/>
      <c r="J169" s="29"/>
      <c r="K169" s="29"/>
      <c r="L169" s="30"/>
      <c r="M169" s="192"/>
      <c r="N169" s="193"/>
      <c r="O169" s="55"/>
      <c r="P169" s="55"/>
      <c r="Q169" s="55"/>
      <c r="R169" s="55"/>
      <c r="S169" s="55"/>
      <c r="T169" s="56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T169" s="14" t="s">
        <v>1887</v>
      </c>
      <c r="AU169" s="14" t="s">
        <v>84</v>
      </c>
    </row>
    <row r="170" spans="1:65" s="2" customFormat="1" ht="21.75" customHeight="1">
      <c r="A170" s="29"/>
      <c r="B170" s="158"/>
      <c r="C170" s="159" t="s">
        <v>74</v>
      </c>
      <c r="D170" s="159" t="s">
        <v>166</v>
      </c>
      <c r="E170" s="160" t="s">
        <v>1927</v>
      </c>
      <c r="F170" s="161" t="s">
        <v>1928</v>
      </c>
      <c r="G170" s="162" t="s">
        <v>1886</v>
      </c>
      <c r="H170" s="163">
        <v>1</v>
      </c>
      <c r="I170" s="164"/>
      <c r="J170" s="165">
        <f>ROUND(I170*H170,2)</f>
        <v>0</v>
      </c>
      <c r="K170" s="166"/>
      <c r="L170" s="30"/>
      <c r="M170" s="167" t="s">
        <v>1</v>
      </c>
      <c r="N170" s="168" t="s">
        <v>39</v>
      </c>
      <c r="O170" s="55"/>
      <c r="P170" s="169">
        <f>O170*H170</f>
        <v>0</v>
      </c>
      <c r="Q170" s="169">
        <v>12.5</v>
      </c>
      <c r="R170" s="169">
        <f>Q170*H170</f>
        <v>12.5</v>
      </c>
      <c r="S170" s="169">
        <v>0</v>
      </c>
      <c r="T170" s="170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71" t="s">
        <v>536</v>
      </c>
      <c r="AT170" s="171" t="s">
        <v>166</v>
      </c>
      <c r="AU170" s="171" t="s">
        <v>84</v>
      </c>
      <c r="AY170" s="14" t="s">
        <v>163</v>
      </c>
      <c r="BE170" s="172">
        <f>IF(N170="základní",J170,0)</f>
        <v>0</v>
      </c>
      <c r="BF170" s="172">
        <f>IF(N170="snížená",J170,0)</f>
        <v>0</v>
      </c>
      <c r="BG170" s="172">
        <f>IF(N170="zákl. přenesená",J170,0)</f>
        <v>0</v>
      </c>
      <c r="BH170" s="172">
        <f>IF(N170="sníž. přenesená",J170,0)</f>
        <v>0</v>
      </c>
      <c r="BI170" s="172">
        <f>IF(N170="nulová",J170,0)</f>
        <v>0</v>
      </c>
      <c r="BJ170" s="14" t="s">
        <v>82</v>
      </c>
      <c r="BK170" s="172">
        <f>ROUND(I170*H170,2)</f>
        <v>0</v>
      </c>
      <c r="BL170" s="14" t="s">
        <v>536</v>
      </c>
      <c r="BM170" s="171" t="s">
        <v>1468</v>
      </c>
    </row>
    <row r="171" spans="1:65" s="2" customFormat="1" ht="19.5">
      <c r="A171" s="29"/>
      <c r="B171" s="30"/>
      <c r="C171" s="29"/>
      <c r="D171" s="190" t="s">
        <v>1887</v>
      </c>
      <c r="E171" s="29"/>
      <c r="F171" s="191" t="s">
        <v>1929</v>
      </c>
      <c r="G171" s="29"/>
      <c r="H171" s="29"/>
      <c r="I171" s="93"/>
      <c r="J171" s="29"/>
      <c r="K171" s="29"/>
      <c r="L171" s="30"/>
      <c r="M171" s="192"/>
      <c r="N171" s="193"/>
      <c r="O171" s="55"/>
      <c r="P171" s="55"/>
      <c r="Q171" s="55"/>
      <c r="R171" s="55"/>
      <c r="S171" s="55"/>
      <c r="T171" s="56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T171" s="14" t="s">
        <v>1887</v>
      </c>
      <c r="AU171" s="14" t="s">
        <v>84</v>
      </c>
    </row>
    <row r="172" spans="1:65" s="2" customFormat="1" ht="16.5" customHeight="1">
      <c r="A172" s="29"/>
      <c r="B172" s="158"/>
      <c r="C172" s="159" t="s">
        <v>74</v>
      </c>
      <c r="D172" s="159" t="s">
        <v>166</v>
      </c>
      <c r="E172" s="160" t="s">
        <v>1930</v>
      </c>
      <c r="F172" s="161" t="s">
        <v>1931</v>
      </c>
      <c r="G172" s="162" t="s">
        <v>1886</v>
      </c>
      <c r="H172" s="163">
        <v>1</v>
      </c>
      <c r="I172" s="164"/>
      <c r="J172" s="165">
        <f>ROUND(I172*H172,2)</f>
        <v>0</v>
      </c>
      <c r="K172" s="166"/>
      <c r="L172" s="30"/>
      <c r="M172" s="167" t="s">
        <v>1</v>
      </c>
      <c r="N172" s="168" t="s">
        <v>39</v>
      </c>
      <c r="O172" s="55"/>
      <c r="P172" s="169">
        <f>O172*H172</f>
        <v>0</v>
      </c>
      <c r="Q172" s="169">
        <v>21.9</v>
      </c>
      <c r="R172" s="169">
        <f>Q172*H172</f>
        <v>21.9</v>
      </c>
      <c r="S172" s="169">
        <v>0</v>
      </c>
      <c r="T172" s="170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71" t="s">
        <v>536</v>
      </c>
      <c r="AT172" s="171" t="s">
        <v>166</v>
      </c>
      <c r="AU172" s="171" t="s">
        <v>84</v>
      </c>
      <c r="AY172" s="14" t="s">
        <v>163</v>
      </c>
      <c r="BE172" s="172">
        <f>IF(N172="základní",J172,0)</f>
        <v>0</v>
      </c>
      <c r="BF172" s="172">
        <f>IF(N172="snížená",J172,0)</f>
        <v>0</v>
      </c>
      <c r="BG172" s="172">
        <f>IF(N172="zákl. přenesená",J172,0)</f>
        <v>0</v>
      </c>
      <c r="BH172" s="172">
        <f>IF(N172="sníž. přenesená",J172,0)</f>
        <v>0</v>
      </c>
      <c r="BI172" s="172">
        <f>IF(N172="nulová",J172,0)</f>
        <v>0</v>
      </c>
      <c r="BJ172" s="14" t="s">
        <v>82</v>
      </c>
      <c r="BK172" s="172">
        <f>ROUND(I172*H172,2)</f>
        <v>0</v>
      </c>
      <c r="BL172" s="14" t="s">
        <v>536</v>
      </c>
      <c r="BM172" s="171" t="s">
        <v>723</v>
      </c>
    </row>
    <row r="173" spans="1:65" s="2" customFormat="1" ht="19.5">
      <c r="A173" s="29"/>
      <c r="B173" s="30"/>
      <c r="C173" s="29"/>
      <c r="D173" s="190" t="s">
        <v>1887</v>
      </c>
      <c r="E173" s="29"/>
      <c r="F173" s="191" t="s">
        <v>1891</v>
      </c>
      <c r="G173" s="29"/>
      <c r="H173" s="29"/>
      <c r="I173" s="93"/>
      <c r="J173" s="29"/>
      <c r="K173" s="29"/>
      <c r="L173" s="30"/>
      <c r="M173" s="192"/>
      <c r="N173" s="193"/>
      <c r="O173" s="55"/>
      <c r="P173" s="55"/>
      <c r="Q173" s="55"/>
      <c r="R173" s="55"/>
      <c r="S173" s="55"/>
      <c r="T173" s="56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T173" s="14" t="s">
        <v>1887</v>
      </c>
      <c r="AU173" s="14" t="s">
        <v>84</v>
      </c>
    </row>
    <row r="174" spans="1:65" s="2" customFormat="1" ht="16.5" customHeight="1">
      <c r="A174" s="29"/>
      <c r="B174" s="158"/>
      <c r="C174" s="159" t="s">
        <v>74</v>
      </c>
      <c r="D174" s="159" t="s">
        <v>166</v>
      </c>
      <c r="E174" s="160" t="s">
        <v>1932</v>
      </c>
      <c r="F174" s="161" t="s">
        <v>1933</v>
      </c>
      <c r="G174" s="162" t="s">
        <v>1886</v>
      </c>
      <c r="H174" s="163">
        <v>1</v>
      </c>
      <c r="I174" s="164"/>
      <c r="J174" s="165">
        <f>ROUND(I174*H174,2)</f>
        <v>0</v>
      </c>
      <c r="K174" s="166"/>
      <c r="L174" s="30"/>
      <c r="M174" s="167" t="s">
        <v>1</v>
      </c>
      <c r="N174" s="168" t="s">
        <v>39</v>
      </c>
      <c r="O174" s="55"/>
      <c r="P174" s="169">
        <f>O174*H174</f>
        <v>0</v>
      </c>
      <c r="Q174" s="169">
        <v>21</v>
      </c>
      <c r="R174" s="169">
        <f>Q174*H174</f>
        <v>21</v>
      </c>
      <c r="S174" s="169">
        <v>0</v>
      </c>
      <c r="T174" s="170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71" t="s">
        <v>536</v>
      </c>
      <c r="AT174" s="171" t="s">
        <v>166</v>
      </c>
      <c r="AU174" s="171" t="s">
        <v>84</v>
      </c>
      <c r="AY174" s="14" t="s">
        <v>163</v>
      </c>
      <c r="BE174" s="172">
        <f>IF(N174="základní",J174,0)</f>
        <v>0</v>
      </c>
      <c r="BF174" s="172">
        <f>IF(N174="snížená",J174,0)</f>
        <v>0</v>
      </c>
      <c r="BG174" s="172">
        <f>IF(N174="zákl. přenesená",J174,0)</f>
        <v>0</v>
      </c>
      <c r="BH174" s="172">
        <f>IF(N174="sníž. přenesená",J174,0)</f>
        <v>0</v>
      </c>
      <c r="BI174" s="172">
        <f>IF(N174="nulová",J174,0)</f>
        <v>0</v>
      </c>
      <c r="BJ174" s="14" t="s">
        <v>82</v>
      </c>
      <c r="BK174" s="172">
        <f>ROUND(I174*H174,2)</f>
        <v>0</v>
      </c>
      <c r="BL174" s="14" t="s">
        <v>536</v>
      </c>
      <c r="BM174" s="171" t="s">
        <v>225</v>
      </c>
    </row>
    <row r="175" spans="1:65" s="2" customFormat="1" ht="19.5">
      <c r="A175" s="29"/>
      <c r="B175" s="30"/>
      <c r="C175" s="29"/>
      <c r="D175" s="190" t="s">
        <v>1887</v>
      </c>
      <c r="E175" s="29"/>
      <c r="F175" s="191" t="s">
        <v>1891</v>
      </c>
      <c r="G175" s="29"/>
      <c r="H175" s="29"/>
      <c r="I175" s="93"/>
      <c r="J175" s="29"/>
      <c r="K175" s="29"/>
      <c r="L175" s="30"/>
      <c r="M175" s="192"/>
      <c r="N175" s="193"/>
      <c r="O175" s="55"/>
      <c r="P175" s="55"/>
      <c r="Q175" s="55"/>
      <c r="R175" s="55"/>
      <c r="S175" s="55"/>
      <c r="T175" s="56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T175" s="14" t="s">
        <v>1887</v>
      </c>
      <c r="AU175" s="14" t="s">
        <v>84</v>
      </c>
    </row>
    <row r="176" spans="1:65" s="2" customFormat="1" ht="16.5" customHeight="1">
      <c r="A176" s="29"/>
      <c r="B176" s="158"/>
      <c r="C176" s="159" t="s">
        <v>74</v>
      </c>
      <c r="D176" s="159" t="s">
        <v>166</v>
      </c>
      <c r="E176" s="160" t="s">
        <v>1934</v>
      </c>
      <c r="F176" s="161" t="s">
        <v>1935</v>
      </c>
      <c r="G176" s="162" t="s">
        <v>1886</v>
      </c>
      <c r="H176" s="163">
        <v>1</v>
      </c>
      <c r="I176" s="164"/>
      <c r="J176" s="165">
        <f>ROUND(I176*H176,2)</f>
        <v>0</v>
      </c>
      <c r="K176" s="166"/>
      <c r="L176" s="30"/>
      <c r="M176" s="167" t="s">
        <v>1</v>
      </c>
      <c r="N176" s="168" t="s">
        <v>39</v>
      </c>
      <c r="O176" s="55"/>
      <c r="P176" s="169">
        <f>O176*H176</f>
        <v>0</v>
      </c>
      <c r="Q176" s="169">
        <v>22</v>
      </c>
      <c r="R176" s="169">
        <f>Q176*H176</f>
        <v>22</v>
      </c>
      <c r="S176" s="169">
        <v>0</v>
      </c>
      <c r="T176" s="170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71" t="s">
        <v>536</v>
      </c>
      <c r="AT176" s="171" t="s">
        <v>166</v>
      </c>
      <c r="AU176" s="171" t="s">
        <v>84</v>
      </c>
      <c r="AY176" s="14" t="s">
        <v>163</v>
      </c>
      <c r="BE176" s="172">
        <f>IF(N176="základní",J176,0)</f>
        <v>0</v>
      </c>
      <c r="BF176" s="172">
        <f>IF(N176="snížená",J176,0)</f>
        <v>0</v>
      </c>
      <c r="BG176" s="172">
        <f>IF(N176="zákl. přenesená",J176,0)</f>
        <v>0</v>
      </c>
      <c r="BH176" s="172">
        <f>IF(N176="sníž. přenesená",J176,0)</f>
        <v>0</v>
      </c>
      <c r="BI176" s="172">
        <f>IF(N176="nulová",J176,0)</f>
        <v>0</v>
      </c>
      <c r="BJ176" s="14" t="s">
        <v>82</v>
      </c>
      <c r="BK176" s="172">
        <f>ROUND(I176*H176,2)</f>
        <v>0</v>
      </c>
      <c r="BL176" s="14" t="s">
        <v>536</v>
      </c>
      <c r="BM176" s="171" t="s">
        <v>213</v>
      </c>
    </row>
    <row r="177" spans="1:65" s="2" customFormat="1" ht="19.5">
      <c r="A177" s="29"/>
      <c r="B177" s="30"/>
      <c r="C177" s="29"/>
      <c r="D177" s="190" t="s">
        <v>1887</v>
      </c>
      <c r="E177" s="29"/>
      <c r="F177" s="191" t="s">
        <v>1891</v>
      </c>
      <c r="G177" s="29"/>
      <c r="H177" s="29"/>
      <c r="I177" s="93"/>
      <c r="J177" s="29"/>
      <c r="K177" s="29"/>
      <c r="L177" s="30"/>
      <c r="M177" s="192"/>
      <c r="N177" s="193"/>
      <c r="O177" s="55"/>
      <c r="P177" s="55"/>
      <c r="Q177" s="55"/>
      <c r="R177" s="55"/>
      <c r="S177" s="55"/>
      <c r="T177" s="56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T177" s="14" t="s">
        <v>1887</v>
      </c>
      <c r="AU177" s="14" t="s">
        <v>84</v>
      </c>
    </row>
    <row r="178" spans="1:65" s="2" customFormat="1" ht="16.5" customHeight="1">
      <c r="A178" s="29"/>
      <c r="B178" s="158"/>
      <c r="C178" s="159" t="s">
        <v>74</v>
      </c>
      <c r="D178" s="159" t="s">
        <v>166</v>
      </c>
      <c r="E178" s="160" t="s">
        <v>1936</v>
      </c>
      <c r="F178" s="161" t="s">
        <v>1937</v>
      </c>
      <c r="G178" s="162" t="s">
        <v>1886</v>
      </c>
      <c r="H178" s="163">
        <v>4</v>
      </c>
      <c r="I178" s="164"/>
      <c r="J178" s="165">
        <f>ROUND(I178*H178,2)</f>
        <v>0</v>
      </c>
      <c r="K178" s="166"/>
      <c r="L178" s="30"/>
      <c r="M178" s="167" t="s">
        <v>1</v>
      </c>
      <c r="N178" s="168" t="s">
        <v>39</v>
      </c>
      <c r="O178" s="55"/>
      <c r="P178" s="169">
        <f>O178*H178</f>
        <v>0</v>
      </c>
      <c r="Q178" s="169">
        <v>1.4</v>
      </c>
      <c r="R178" s="169">
        <f>Q178*H178</f>
        <v>5.6</v>
      </c>
      <c r="S178" s="169">
        <v>0</v>
      </c>
      <c r="T178" s="170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71" t="s">
        <v>536</v>
      </c>
      <c r="AT178" s="171" t="s">
        <v>166</v>
      </c>
      <c r="AU178" s="171" t="s">
        <v>84</v>
      </c>
      <c r="AY178" s="14" t="s">
        <v>163</v>
      </c>
      <c r="BE178" s="172">
        <f>IF(N178="základní",J178,0)</f>
        <v>0</v>
      </c>
      <c r="BF178" s="172">
        <f>IF(N178="snížená",J178,0)</f>
        <v>0</v>
      </c>
      <c r="BG178" s="172">
        <f>IF(N178="zákl. přenesená",J178,0)</f>
        <v>0</v>
      </c>
      <c r="BH178" s="172">
        <f>IF(N178="sníž. přenesená",J178,0)</f>
        <v>0</v>
      </c>
      <c r="BI178" s="172">
        <f>IF(N178="nulová",J178,0)</f>
        <v>0</v>
      </c>
      <c r="BJ178" s="14" t="s">
        <v>82</v>
      </c>
      <c r="BK178" s="172">
        <f>ROUND(I178*H178,2)</f>
        <v>0</v>
      </c>
      <c r="BL178" s="14" t="s">
        <v>536</v>
      </c>
      <c r="BM178" s="171" t="s">
        <v>1497</v>
      </c>
    </row>
    <row r="179" spans="1:65" s="2" customFormat="1" ht="19.5">
      <c r="A179" s="29"/>
      <c r="B179" s="30"/>
      <c r="C179" s="29"/>
      <c r="D179" s="190" t="s">
        <v>1887</v>
      </c>
      <c r="E179" s="29"/>
      <c r="F179" s="191" t="s">
        <v>1916</v>
      </c>
      <c r="G179" s="29"/>
      <c r="H179" s="29"/>
      <c r="I179" s="93"/>
      <c r="J179" s="29"/>
      <c r="K179" s="29"/>
      <c r="L179" s="30"/>
      <c r="M179" s="192"/>
      <c r="N179" s="193"/>
      <c r="O179" s="55"/>
      <c r="P179" s="55"/>
      <c r="Q179" s="55"/>
      <c r="R179" s="55"/>
      <c r="S179" s="55"/>
      <c r="T179" s="56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T179" s="14" t="s">
        <v>1887</v>
      </c>
      <c r="AU179" s="14" t="s">
        <v>84</v>
      </c>
    </row>
    <row r="180" spans="1:65" s="2" customFormat="1" ht="16.5" customHeight="1">
      <c r="A180" s="29"/>
      <c r="B180" s="158"/>
      <c r="C180" s="159" t="s">
        <v>74</v>
      </c>
      <c r="D180" s="159" t="s">
        <v>166</v>
      </c>
      <c r="E180" s="160" t="s">
        <v>1938</v>
      </c>
      <c r="F180" s="161" t="s">
        <v>1939</v>
      </c>
      <c r="G180" s="162" t="s">
        <v>1886</v>
      </c>
      <c r="H180" s="163">
        <v>1</v>
      </c>
      <c r="I180" s="164"/>
      <c r="J180" s="165">
        <f>ROUND(I180*H180,2)</f>
        <v>0</v>
      </c>
      <c r="K180" s="166"/>
      <c r="L180" s="30"/>
      <c r="M180" s="167" t="s">
        <v>1</v>
      </c>
      <c r="N180" s="168" t="s">
        <v>39</v>
      </c>
      <c r="O180" s="55"/>
      <c r="P180" s="169">
        <f>O180*H180</f>
        <v>0</v>
      </c>
      <c r="Q180" s="169">
        <v>0.9</v>
      </c>
      <c r="R180" s="169">
        <f>Q180*H180</f>
        <v>0.9</v>
      </c>
      <c r="S180" s="169">
        <v>0</v>
      </c>
      <c r="T180" s="170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71" t="s">
        <v>536</v>
      </c>
      <c r="AT180" s="171" t="s">
        <v>166</v>
      </c>
      <c r="AU180" s="171" t="s">
        <v>84</v>
      </c>
      <c r="AY180" s="14" t="s">
        <v>163</v>
      </c>
      <c r="BE180" s="172">
        <f>IF(N180="základní",J180,0)</f>
        <v>0</v>
      </c>
      <c r="BF180" s="172">
        <f>IF(N180="snížená",J180,0)</f>
        <v>0</v>
      </c>
      <c r="BG180" s="172">
        <f>IF(N180="zákl. přenesená",J180,0)</f>
        <v>0</v>
      </c>
      <c r="BH180" s="172">
        <f>IF(N180="sníž. přenesená",J180,0)</f>
        <v>0</v>
      </c>
      <c r="BI180" s="172">
        <f>IF(N180="nulová",J180,0)</f>
        <v>0</v>
      </c>
      <c r="BJ180" s="14" t="s">
        <v>82</v>
      </c>
      <c r="BK180" s="172">
        <f>ROUND(I180*H180,2)</f>
        <v>0</v>
      </c>
      <c r="BL180" s="14" t="s">
        <v>536</v>
      </c>
      <c r="BM180" s="171" t="s">
        <v>1505</v>
      </c>
    </row>
    <row r="181" spans="1:65" s="2" customFormat="1" ht="19.5">
      <c r="A181" s="29"/>
      <c r="B181" s="30"/>
      <c r="C181" s="29"/>
      <c r="D181" s="190" t="s">
        <v>1887</v>
      </c>
      <c r="E181" s="29"/>
      <c r="F181" s="191" t="s">
        <v>1916</v>
      </c>
      <c r="G181" s="29"/>
      <c r="H181" s="29"/>
      <c r="I181" s="93"/>
      <c r="J181" s="29"/>
      <c r="K181" s="29"/>
      <c r="L181" s="30"/>
      <c r="M181" s="192"/>
      <c r="N181" s="193"/>
      <c r="O181" s="55"/>
      <c r="P181" s="55"/>
      <c r="Q181" s="55"/>
      <c r="R181" s="55"/>
      <c r="S181" s="55"/>
      <c r="T181" s="56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T181" s="14" t="s">
        <v>1887</v>
      </c>
      <c r="AU181" s="14" t="s">
        <v>84</v>
      </c>
    </row>
    <row r="182" spans="1:65" s="2" customFormat="1" ht="16.5" customHeight="1">
      <c r="A182" s="29"/>
      <c r="B182" s="158"/>
      <c r="C182" s="159" t="s">
        <v>74</v>
      </c>
      <c r="D182" s="159" t="s">
        <v>166</v>
      </c>
      <c r="E182" s="160" t="s">
        <v>1940</v>
      </c>
      <c r="F182" s="161" t="s">
        <v>1941</v>
      </c>
      <c r="G182" s="162" t="s">
        <v>1886</v>
      </c>
      <c r="H182" s="163">
        <v>4</v>
      </c>
      <c r="I182" s="164"/>
      <c r="J182" s="165">
        <f>ROUND(I182*H182,2)</f>
        <v>0</v>
      </c>
      <c r="K182" s="166"/>
      <c r="L182" s="30"/>
      <c r="M182" s="167" t="s">
        <v>1</v>
      </c>
      <c r="N182" s="168" t="s">
        <v>39</v>
      </c>
      <c r="O182" s="55"/>
      <c r="P182" s="169">
        <f>O182*H182</f>
        <v>0</v>
      </c>
      <c r="Q182" s="169">
        <v>0.7</v>
      </c>
      <c r="R182" s="169">
        <f>Q182*H182</f>
        <v>2.8</v>
      </c>
      <c r="S182" s="169">
        <v>0</v>
      </c>
      <c r="T182" s="170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71" t="s">
        <v>536</v>
      </c>
      <c r="AT182" s="171" t="s">
        <v>166</v>
      </c>
      <c r="AU182" s="171" t="s">
        <v>84</v>
      </c>
      <c r="AY182" s="14" t="s">
        <v>163</v>
      </c>
      <c r="BE182" s="172">
        <f>IF(N182="základní",J182,0)</f>
        <v>0</v>
      </c>
      <c r="BF182" s="172">
        <f>IF(N182="snížená",J182,0)</f>
        <v>0</v>
      </c>
      <c r="BG182" s="172">
        <f>IF(N182="zákl. přenesená",J182,0)</f>
        <v>0</v>
      </c>
      <c r="BH182" s="172">
        <f>IF(N182="sníž. přenesená",J182,0)</f>
        <v>0</v>
      </c>
      <c r="BI182" s="172">
        <f>IF(N182="nulová",J182,0)</f>
        <v>0</v>
      </c>
      <c r="BJ182" s="14" t="s">
        <v>82</v>
      </c>
      <c r="BK182" s="172">
        <f>ROUND(I182*H182,2)</f>
        <v>0</v>
      </c>
      <c r="BL182" s="14" t="s">
        <v>536</v>
      </c>
      <c r="BM182" s="171" t="s">
        <v>1513</v>
      </c>
    </row>
    <row r="183" spans="1:65" s="2" customFormat="1" ht="19.5">
      <c r="A183" s="29"/>
      <c r="B183" s="30"/>
      <c r="C183" s="29"/>
      <c r="D183" s="190" t="s">
        <v>1887</v>
      </c>
      <c r="E183" s="29"/>
      <c r="F183" s="191" t="s">
        <v>1942</v>
      </c>
      <c r="G183" s="29"/>
      <c r="H183" s="29"/>
      <c r="I183" s="93"/>
      <c r="J183" s="29"/>
      <c r="K183" s="29"/>
      <c r="L183" s="30"/>
      <c r="M183" s="192"/>
      <c r="N183" s="193"/>
      <c r="O183" s="55"/>
      <c r="P183" s="55"/>
      <c r="Q183" s="55"/>
      <c r="R183" s="55"/>
      <c r="S183" s="55"/>
      <c r="T183" s="56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T183" s="14" t="s">
        <v>1887</v>
      </c>
      <c r="AU183" s="14" t="s">
        <v>84</v>
      </c>
    </row>
    <row r="184" spans="1:65" s="2" customFormat="1" ht="16.5" customHeight="1">
      <c r="A184" s="29"/>
      <c r="B184" s="158"/>
      <c r="C184" s="159" t="s">
        <v>74</v>
      </c>
      <c r="D184" s="159" t="s">
        <v>166</v>
      </c>
      <c r="E184" s="160" t="s">
        <v>1943</v>
      </c>
      <c r="F184" s="161" t="s">
        <v>1944</v>
      </c>
      <c r="G184" s="162" t="s">
        <v>1886</v>
      </c>
      <c r="H184" s="163">
        <v>1</v>
      </c>
      <c r="I184" s="164"/>
      <c r="J184" s="165">
        <f>ROUND(I184*H184,2)</f>
        <v>0</v>
      </c>
      <c r="K184" s="166"/>
      <c r="L184" s="30"/>
      <c r="M184" s="167" t="s">
        <v>1</v>
      </c>
      <c r="N184" s="168" t="s">
        <v>39</v>
      </c>
      <c r="O184" s="55"/>
      <c r="P184" s="169">
        <f>O184*H184</f>
        <v>0</v>
      </c>
      <c r="Q184" s="169">
        <v>0.6</v>
      </c>
      <c r="R184" s="169">
        <f>Q184*H184</f>
        <v>0.6</v>
      </c>
      <c r="S184" s="169">
        <v>0</v>
      </c>
      <c r="T184" s="170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71" t="s">
        <v>536</v>
      </c>
      <c r="AT184" s="171" t="s">
        <v>166</v>
      </c>
      <c r="AU184" s="171" t="s">
        <v>84</v>
      </c>
      <c r="AY184" s="14" t="s">
        <v>163</v>
      </c>
      <c r="BE184" s="172">
        <f>IF(N184="základní",J184,0)</f>
        <v>0</v>
      </c>
      <c r="BF184" s="172">
        <f>IF(N184="snížená",J184,0)</f>
        <v>0</v>
      </c>
      <c r="BG184" s="172">
        <f>IF(N184="zákl. přenesená",J184,0)</f>
        <v>0</v>
      </c>
      <c r="BH184" s="172">
        <f>IF(N184="sníž. přenesená",J184,0)</f>
        <v>0</v>
      </c>
      <c r="BI184" s="172">
        <f>IF(N184="nulová",J184,0)</f>
        <v>0</v>
      </c>
      <c r="BJ184" s="14" t="s">
        <v>82</v>
      </c>
      <c r="BK184" s="172">
        <f>ROUND(I184*H184,2)</f>
        <v>0</v>
      </c>
      <c r="BL184" s="14" t="s">
        <v>536</v>
      </c>
      <c r="BM184" s="171" t="s">
        <v>1521</v>
      </c>
    </row>
    <row r="185" spans="1:65" s="2" customFormat="1" ht="19.5">
      <c r="A185" s="29"/>
      <c r="B185" s="30"/>
      <c r="C185" s="29"/>
      <c r="D185" s="190" t="s">
        <v>1887</v>
      </c>
      <c r="E185" s="29"/>
      <c r="F185" s="191" t="s">
        <v>1916</v>
      </c>
      <c r="G185" s="29"/>
      <c r="H185" s="29"/>
      <c r="I185" s="93"/>
      <c r="J185" s="29"/>
      <c r="K185" s="29"/>
      <c r="L185" s="30"/>
      <c r="M185" s="192"/>
      <c r="N185" s="193"/>
      <c r="O185" s="55"/>
      <c r="P185" s="55"/>
      <c r="Q185" s="55"/>
      <c r="R185" s="55"/>
      <c r="S185" s="55"/>
      <c r="T185" s="56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T185" s="14" t="s">
        <v>1887</v>
      </c>
      <c r="AU185" s="14" t="s">
        <v>84</v>
      </c>
    </row>
    <row r="186" spans="1:65" s="2" customFormat="1" ht="16.5" customHeight="1">
      <c r="A186" s="29"/>
      <c r="B186" s="158"/>
      <c r="C186" s="159" t="s">
        <v>74</v>
      </c>
      <c r="D186" s="159" t="s">
        <v>166</v>
      </c>
      <c r="E186" s="160" t="s">
        <v>1945</v>
      </c>
      <c r="F186" s="161" t="s">
        <v>1946</v>
      </c>
      <c r="G186" s="162" t="s">
        <v>1886</v>
      </c>
      <c r="H186" s="163">
        <v>1</v>
      </c>
      <c r="I186" s="164"/>
      <c r="J186" s="165">
        <f>ROUND(I186*H186,2)</f>
        <v>0</v>
      </c>
      <c r="K186" s="166"/>
      <c r="L186" s="30"/>
      <c r="M186" s="167" t="s">
        <v>1</v>
      </c>
      <c r="N186" s="168" t="s">
        <v>39</v>
      </c>
      <c r="O186" s="55"/>
      <c r="P186" s="169">
        <f>O186*H186</f>
        <v>0</v>
      </c>
      <c r="Q186" s="169">
        <v>0.7</v>
      </c>
      <c r="R186" s="169">
        <f>Q186*H186</f>
        <v>0.7</v>
      </c>
      <c r="S186" s="169">
        <v>0</v>
      </c>
      <c r="T186" s="170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71" t="s">
        <v>536</v>
      </c>
      <c r="AT186" s="171" t="s">
        <v>166</v>
      </c>
      <c r="AU186" s="171" t="s">
        <v>84</v>
      </c>
      <c r="AY186" s="14" t="s">
        <v>163</v>
      </c>
      <c r="BE186" s="172">
        <f>IF(N186="základní",J186,0)</f>
        <v>0</v>
      </c>
      <c r="BF186" s="172">
        <f>IF(N186="snížená",J186,0)</f>
        <v>0</v>
      </c>
      <c r="BG186" s="172">
        <f>IF(N186="zákl. přenesená",J186,0)</f>
        <v>0</v>
      </c>
      <c r="BH186" s="172">
        <f>IF(N186="sníž. přenesená",J186,0)</f>
        <v>0</v>
      </c>
      <c r="BI186" s="172">
        <f>IF(N186="nulová",J186,0)</f>
        <v>0</v>
      </c>
      <c r="BJ186" s="14" t="s">
        <v>82</v>
      </c>
      <c r="BK186" s="172">
        <f>ROUND(I186*H186,2)</f>
        <v>0</v>
      </c>
      <c r="BL186" s="14" t="s">
        <v>536</v>
      </c>
      <c r="BM186" s="171" t="s">
        <v>466</v>
      </c>
    </row>
    <row r="187" spans="1:65" s="2" customFormat="1" ht="19.5">
      <c r="A187" s="29"/>
      <c r="B187" s="30"/>
      <c r="C187" s="29"/>
      <c r="D187" s="190" t="s">
        <v>1887</v>
      </c>
      <c r="E187" s="29"/>
      <c r="F187" s="191" t="s">
        <v>1916</v>
      </c>
      <c r="G187" s="29"/>
      <c r="H187" s="29"/>
      <c r="I187" s="93"/>
      <c r="J187" s="29"/>
      <c r="K187" s="29"/>
      <c r="L187" s="30"/>
      <c r="M187" s="192"/>
      <c r="N187" s="193"/>
      <c r="O187" s="55"/>
      <c r="P187" s="55"/>
      <c r="Q187" s="55"/>
      <c r="R187" s="55"/>
      <c r="S187" s="55"/>
      <c r="T187" s="56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T187" s="14" t="s">
        <v>1887</v>
      </c>
      <c r="AU187" s="14" t="s">
        <v>84</v>
      </c>
    </row>
    <row r="188" spans="1:65" s="2" customFormat="1" ht="16.5" customHeight="1">
      <c r="A188" s="29"/>
      <c r="B188" s="158"/>
      <c r="C188" s="159" t="s">
        <v>74</v>
      </c>
      <c r="D188" s="159" t="s">
        <v>166</v>
      </c>
      <c r="E188" s="160" t="s">
        <v>1947</v>
      </c>
      <c r="F188" s="161" t="s">
        <v>1948</v>
      </c>
      <c r="G188" s="162" t="s">
        <v>1886</v>
      </c>
      <c r="H188" s="163">
        <v>1</v>
      </c>
      <c r="I188" s="164"/>
      <c r="J188" s="165">
        <f>ROUND(I188*H188,2)</f>
        <v>0</v>
      </c>
      <c r="K188" s="166"/>
      <c r="L188" s="30"/>
      <c r="M188" s="167" t="s">
        <v>1</v>
      </c>
      <c r="N188" s="168" t="s">
        <v>39</v>
      </c>
      <c r="O188" s="55"/>
      <c r="P188" s="169">
        <f>O188*H188</f>
        <v>0</v>
      </c>
      <c r="Q188" s="169">
        <v>0.8</v>
      </c>
      <c r="R188" s="169">
        <f>Q188*H188</f>
        <v>0.8</v>
      </c>
      <c r="S188" s="169">
        <v>0</v>
      </c>
      <c r="T188" s="170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71" t="s">
        <v>536</v>
      </c>
      <c r="AT188" s="171" t="s">
        <v>166</v>
      </c>
      <c r="AU188" s="171" t="s">
        <v>84</v>
      </c>
      <c r="AY188" s="14" t="s">
        <v>163</v>
      </c>
      <c r="BE188" s="172">
        <f>IF(N188="základní",J188,0)</f>
        <v>0</v>
      </c>
      <c r="BF188" s="172">
        <f>IF(N188="snížená",J188,0)</f>
        <v>0</v>
      </c>
      <c r="BG188" s="172">
        <f>IF(N188="zákl. přenesená",J188,0)</f>
        <v>0</v>
      </c>
      <c r="BH188" s="172">
        <f>IF(N188="sníž. přenesená",J188,0)</f>
        <v>0</v>
      </c>
      <c r="BI188" s="172">
        <f>IF(N188="nulová",J188,0)</f>
        <v>0</v>
      </c>
      <c r="BJ188" s="14" t="s">
        <v>82</v>
      </c>
      <c r="BK188" s="172">
        <f>ROUND(I188*H188,2)</f>
        <v>0</v>
      </c>
      <c r="BL188" s="14" t="s">
        <v>536</v>
      </c>
      <c r="BM188" s="171" t="s">
        <v>689</v>
      </c>
    </row>
    <row r="189" spans="1:65" s="2" customFormat="1" ht="19.5">
      <c r="A189" s="29"/>
      <c r="B189" s="30"/>
      <c r="C189" s="29"/>
      <c r="D189" s="190" t="s">
        <v>1887</v>
      </c>
      <c r="E189" s="29"/>
      <c r="F189" s="191" t="s">
        <v>1949</v>
      </c>
      <c r="G189" s="29"/>
      <c r="H189" s="29"/>
      <c r="I189" s="93"/>
      <c r="J189" s="29"/>
      <c r="K189" s="29"/>
      <c r="L189" s="30"/>
      <c r="M189" s="192"/>
      <c r="N189" s="193"/>
      <c r="O189" s="55"/>
      <c r="P189" s="55"/>
      <c r="Q189" s="55"/>
      <c r="R189" s="55"/>
      <c r="S189" s="55"/>
      <c r="T189" s="56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T189" s="14" t="s">
        <v>1887</v>
      </c>
      <c r="AU189" s="14" t="s">
        <v>84</v>
      </c>
    </row>
    <row r="190" spans="1:65" s="2" customFormat="1" ht="16.5" customHeight="1">
      <c r="A190" s="29"/>
      <c r="B190" s="158"/>
      <c r="C190" s="159" t="s">
        <v>74</v>
      </c>
      <c r="D190" s="159" t="s">
        <v>166</v>
      </c>
      <c r="E190" s="160" t="s">
        <v>1950</v>
      </c>
      <c r="F190" s="161" t="s">
        <v>1951</v>
      </c>
      <c r="G190" s="162" t="s">
        <v>1886</v>
      </c>
      <c r="H190" s="163">
        <v>12</v>
      </c>
      <c r="I190" s="164"/>
      <c r="J190" s="165">
        <f>ROUND(I190*H190,2)</f>
        <v>0</v>
      </c>
      <c r="K190" s="166"/>
      <c r="L190" s="30"/>
      <c r="M190" s="167" t="s">
        <v>1</v>
      </c>
      <c r="N190" s="168" t="s">
        <v>39</v>
      </c>
      <c r="O190" s="55"/>
      <c r="P190" s="169">
        <f>O190*H190</f>
        <v>0</v>
      </c>
      <c r="Q190" s="169">
        <v>0</v>
      </c>
      <c r="R190" s="169">
        <f>Q190*H190</f>
        <v>0</v>
      </c>
      <c r="S190" s="169">
        <v>0</v>
      </c>
      <c r="T190" s="170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71" t="s">
        <v>536</v>
      </c>
      <c r="AT190" s="171" t="s">
        <v>166</v>
      </c>
      <c r="AU190" s="171" t="s">
        <v>84</v>
      </c>
      <c r="AY190" s="14" t="s">
        <v>163</v>
      </c>
      <c r="BE190" s="172">
        <f>IF(N190="základní",J190,0)</f>
        <v>0</v>
      </c>
      <c r="BF190" s="172">
        <f>IF(N190="snížená",J190,0)</f>
        <v>0</v>
      </c>
      <c r="BG190" s="172">
        <f>IF(N190="zákl. přenesená",J190,0)</f>
        <v>0</v>
      </c>
      <c r="BH190" s="172">
        <f>IF(N190="sníž. přenesená",J190,0)</f>
        <v>0</v>
      </c>
      <c r="BI190" s="172">
        <f>IF(N190="nulová",J190,0)</f>
        <v>0</v>
      </c>
      <c r="BJ190" s="14" t="s">
        <v>82</v>
      </c>
      <c r="BK190" s="172">
        <f>ROUND(I190*H190,2)</f>
        <v>0</v>
      </c>
      <c r="BL190" s="14" t="s">
        <v>536</v>
      </c>
      <c r="BM190" s="171" t="s">
        <v>715</v>
      </c>
    </row>
    <row r="191" spans="1:65" s="2" customFormat="1" ht="19.5">
      <c r="A191" s="29"/>
      <c r="B191" s="30"/>
      <c r="C191" s="29"/>
      <c r="D191" s="190" t="s">
        <v>1887</v>
      </c>
      <c r="E191" s="29"/>
      <c r="F191" s="191" t="s">
        <v>1942</v>
      </c>
      <c r="G191" s="29"/>
      <c r="H191" s="29"/>
      <c r="I191" s="93"/>
      <c r="J191" s="29"/>
      <c r="K191" s="29"/>
      <c r="L191" s="30"/>
      <c r="M191" s="192"/>
      <c r="N191" s="193"/>
      <c r="O191" s="55"/>
      <c r="P191" s="55"/>
      <c r="Q191" s="55"/>
      <c r="R191" s="55"/>
      <c r="S191" s="55"/>
      <c r="T191" s="56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T191" s="14" t="s">
        <v>1887</v>
      </c>
      <c r="AU191" s="14" t="s">
        <v>84</v>
      </c>
    </row>
    <row r="192" spans="1:65" s="2" customFormat="1" ht="33" customHeight="1">
      <c r="A192" s="29"/>
      <c r="B192" s="158"/>
      <c r="C192" s="159" t="s">
        <v>74</v>
      </c>
      <c r="D192" s="159" t="s">
        <v>166</v>
      </c>
      <c r="E192" s="160" t="s">
        <v>1952</v>
      </c>
      <c r="F192" s="161" t="s">
        <v>1953</v>
      </c>
      <c r="G192" s="162" t="s">
        <v>1886</v>
      </c>
      <c r="H192" s="163">
        <v>2</v>
      </c>
      <c r="I192" s="164"/>
      <c r="J192" s="165">
        <f>ROUND(I192*H192,2)</f>
        <v>0</v>
      </c>
      <c r="K192" s="166"/>
      <c r="L192" s="30"/>
      <c r="M192" s="167" t="s">
        <v>1</v>
      </c>
      <c r="N192" s="168" t="s">
        <v>39</v>
      </c>
      <c r="O192" s="55"/>
      <c r="P192" s="169">
        <f>O192*H192</f>
        <v>0</v>
      </c>
      <c r="Q192" s="169">
        <v>71</v>
      </c>
      <c r="R192" s="169">
        <f>Q192*H192</f>
        <v>142</v>
      </c>
      <c r="S192" s="169">
        <v>0</v>
      </c>
      <c r="T192" s="170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71" t="s">
        <v>536</v>
      </c>
      <c r="AT192" s="171" t="s">
        <v>166</v>
      </c>
      <c r="AU192" s="171" t="s">
        <v>84</v>
      </c>
      <c r="AY192" s="14" t="s">
        <v>163</v>
      </c>
      <c r="BE192" s="172">
        <f>IF(N192="základní",J192,0)</f>
        <v>0</v>
      </c>
      <c r="BF192" s="172">
        <f>IF(N192="snížená",J192,0)</f>
        <v>0</v>
      </c>
      <c r="BG192" s="172">
        <f>IF(N192="zákl. přenesená",J192,0)</f>
        <v>0</v>
      </c>
      <c r="BH192" s="172">
        <f>IF(N192="sníž. přenesená",J192,0)</f>
        <v>0</v>
      </c>
      <c r="BI192" s="172">
        <f>IF(N192="nulová",J192,0)</f>
        <v>0</v>
      </c>
      <c r="BJ192" s="14" t="s">
        <v>82</v>
      </c>
      <c r="BK192" s="172">
        <f>ROUND(I192*H192,2)</f>
        <v>0</v>
      </c>
      <c r="BL192" s="14" t="s">
        <v>536</v>
      </c>
      <c r="BM192" s="171" t="s">
        <v>731</v>
      </c>
    </row>
    <row r="193" spans="1:65" s="2" customFormat="1" ht="19.5">
      <c r="A193" s="29"/>
      <c r="B193" s="30"/>
      <c r="C193" s="29"/>
      <c r="D193" s="190" t="s">
        <v>1887</v>
      </c>
      <c r="E193" s="29"/>
      <c r="F193" s="191" t="s">
        <v>1888</v>
      </c>
      <c r="G193" s="29"/>
      <c r="H193" s="29"/>
      <c r="I193" s="93"/>
      <c r="J193" s="29"/>
      <c r="K193" s="29"/>
      <c r="L193" s="30"/>
      <c r="M193" s="192"/>
      <c r="N193" s="193"/>
      <c r="O193" s="55"/>
      <c r="P193" s="55"/>
      <c r="Q193" s="55"/>
      <c r="R193" s="55"/>
      <c r="S193" s="55"/>
      <c r="T193" s="56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T193" s="14" t="s">
        <v>1887</v>
      </c>
      <c r="AU193" s="14" t="s">
        <v>84</v>
      </c>
    </row>
    <row r="194" spans="1:65" s="2" customFormat="1" ht="44.25" customHeight="1">
      <c r="A194" s="29"/>
      <c r="B194" s="158"/>
      <c r="C194" s="159" t="s">
        <v>74</v>
      </c>
      <c r="D194" s="159" t="s">
        <v>166</v>
      </c>
      <c r="E194" s="160" t="s">
        <v>1954</v>
      </c>
      <c r="F194" s="161" t="s">
        <v>1955</v>
      </c>
      <c r="G194" s="162" t="s">
        <v>1956</v>
      </c>
      <c r="H194" s="163">
        <v>33</v>
      </c>
      <c r="I194" s="164"/>
      <c r="J194" s="165">
        <f>ROUND(I194*H194,2)</f>
        <v>0</v>
      </c>
      <c r="K194" s="166"/>
      <c r="L194" s="30"/>
      <c r="M194" s="167" t="s">
        <v>1</v>
      </c>
      <c r="N194" s="168" t="s">
        <v>39</v>
      </c>
      <c r="O194" s="55"/>
      <c r="P194" s="169">
        <f>O194*H194</f>
        <v>0</v>
      </c>
      <c r="Q194" s="169">
        <v>1</v>
      </c>
      <c r="R194" s="169">
        <f>Q194*H194</f>
        <v>33</v>
      </c>
      <c r="S194" s="169">
        <v>0</v>
      </c>
      <c r="T194" s="170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71" t="s">
        <v>536</v>
      </c>
      <c r="AT194" s="171" t="s">
        <v>166</v>
      </c>
      <c r="AU194" s="171" t="s">
        <v>84</v>
      </c>
      <c r="AY194" s="14" t="s">
        <v>163</v>
      </c>
      <c r="BE194" s="172">
        <f>IF(N194="základní",J194,0)</f>
        <v>0</v>
      </c>
      <c r="BF194" s="172">
        <f>IF(N194="snížená",J194,0)</f>
        <v>0</v>
      </c>
      <c r="BG194" s="172">
        <f>IF(N194="zákl. přenesená",J194,0)</f>
        <v>0</v>
      </c>
      <c r="BH194" s="172">
        <f>IF(N194="sníž. přenesená",J194,0)</f>
        <v>0</v>
      </c>
      <c r="BI194" s="172">
        <f>IF(N194="nulová",J194,0)</f>
        <v>0</v>
      </c>
      <c r="BJ194" s="14" t="s">
        <v>82</v>
      </c>
      <c r="BK194" s="172">
        <f>ROUND(I194*H194,2)</f>
        <v>0</v>
      </c>
      <c r="BL194" s="14" t="s">
        <v>536</v>
      </c>
      <c r="BM194" s="171" t="s">
        <v>739</v>
      </c>
    </row>
    <row r="195" spans="1:65" s="2" customFormat="1" ht="19.5">
      <c r="A195" s="29"/>
      <c r="B195" s="30"/>
      <c r="C195" s="29"/>
      <c r="D195" s="190" t="s">
        <v>1887</v>
      </c>
      <c r="E195" s="29"/>
      <c r="F195" s="191" t="s">
        <v>1888</v>
      </c>
      <c r="G195" s="29"/>
      <c r="H195" s="29"/>
      <c r="I195" s="93"/>
      <c r="J195" s="29"/>
      <c r="K195" s="29"/>
      <c r="L195" s="30"/>
      <c r="M195" s="192"/>
      <c r="N195" s="193"/>
      <c r="O195" s="55"/>
      <c r="P195" s="55"/>
      <c r="Q195" s="55"/>
      <c r="R195" s="55"/>
      <c r="S195" s="55"/>
      <c r="T195" s="56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T195" s="14" t="s">
        <v>1887</v>
      </c>
      <c r="AU195" s="14" t="s">
        <v>84</v>
      </c>
    </row>
    <row r="196" spans="1:65" s="2" customFormat="1" ht="16.5" customHeight="1">
      <c r="A196" s="29"/>
      <c r="B196" s="158"/>
      <c r="C196" s="159" t="s">
        <v>74</v>
      </c>
      <c r="D196" s="159" t="s">
        <v>166</v>
      </c>
      <c r="E196" s="160" t="s">
        <v>1957</v>
      </c>
      <c r="F196" s="161" t="s">
        <v>1958</v>
      </c>
      <c r="G196" s="162" t="s">
        <v>1886</v>
      </c>
      <c r="H196" s="163">
        <v>1</v>
      </c>
      <c r="I196" s="164"/>
      <c r="J196" s="165">
        <f>ROUND(I196*H196,2)</f>
        <v>0</v>
      </c>
      <c r="K196" s="166"/>
      <c r="L196" s="30"/>
      <c r="M196" s="167" t="s">
        <v>1</v>
      </c>
      <c r="N196" s="168" t="s">
        <v>39</v>
      </c>
      <c r="O196" s="55"/>
      <c r="P196" s="169">
        <f>O196*H196</f>
        <v>0</v>
      </c>
      <c r="Q196" s="169">
        <v>1</v>
      </c>
      <c r="R196" s="169">
        <f>Q196*H196</f>
        <v>1</v>
      </c>
      <c r="S196" s="169">
        <v>0</v>
      </c>
      <c r="T196" s="170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71" t="s">
        <v>536</v>
      </c>
      <c r="AT196" s="171" t="s">
        <v>166</v>
      </c>
      <c r="AU196" s="171" t="s">
        <v>84</v>
      </c>
      <c r="AY196" s="14" t="s">
        <v>163</v>
      </c>
      <c r="BE196" s="172">
        <f>IF(N196="základní",J196,0)</f>
        <v>0</v>
      </c>
      <c r="BF196" s="172">
        <f>IF(N196="snížená",J196,0)</f>
        <v>0</v>
      </c>
      <c r="BG196" s="172">
        <f>IF(N196="zákl. přenesená",J196,0)</f>
        <v>0</v>
      </c>
      <c r="BH196" s="172">
        <f>IF(N196="sníž. přenesená",J196,0)</f>
        <v>0</v>
      </c>
      <c r="BI196" s="172">
        <f>IF(N196="nulová",J196,0)</f>
        <v>0</v>
      </c>
      <c r="BJ196" s="14" t="s">
        <v>82</v>
      </c>
      <c r="BK196" s="172">
        <f>ROUND(I196*H196,2)</f>
        <v>0</v>
      </c>
      <c r="BL196" s="14" t="s">
        <v>536</v>
      </c>
      <c r="BM196" s="171" t="s">
        <v>747</v>
      </c>
    </row>
    <row r="197" spans="1:65" s="2" customFormat="1" ht="19.5">
      <c r="A197" s="29"/>
      <c r="B197" s="30"/>
      <c r="C197" s="29"/>
      <c r="D197" s="190" t="s">
        <v>1887</v>
      </c>
      <c r="E197" s="29"/>
      <c r="F197" s="191" t="s">
        <v>1949</v>
      </c>
      <c r="G197" s="29"/>
      <c r="H197" s="29"/>
      <c r="I197" s="93"/>
      <c r="J197" s="29"/>
      <c r="K197" s="29"/>
      <c r="L197" s="30"/>
      <c r="M197" s="192"/>
      <c r="N197" s="193"/>
      <c r="O197" s="55"/>
      <c r="P197" s="55"/>
      <c r="Q197" s="55"/>
      <c r="R197" s="55"/>
      <c r="S197" s="55"/>
      <c r="T197" s="56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T197" s="14" t="s">
        <v>1887</v>
      </c>
      <c r="AU197" s="14" t="s">
        <v>84</v>
      </c>
    </row>
    <row r="198" spans="1:65" s="2" customFormat="1" ht="16.5" customHeight="1">
      <c r="A198" s="29"/>
      <c r="B198" s="158"/>
      <c r="C198" s="159" t="s">
        <v>74</v>
      </c>
      <c r="D198" s="159" t="s">
        <v>166</v>
      </c>
      <c r="E198" s="160" t="s">
        <v>1959</v>
      </c>
      <c r="F198" s="161" t="s">
        <v>1960</v>
      </c>
      <c r="G198" s="162" t="s">
        <v>1886</v>
      </c>
      <c r="H198" s="163">
        <v>1</v>
      </c>
      <c r="I198" s="164"/>
      <c r="J198" s="165">
        <f>ROUND(I198*H198,2)</f>
        <v>0</v>
      </c>
      <c r="K198" s="166"/>
      <c r="L198" s="30"/>
      <c r="M198" s="167" t="s">
        <v>1</v>
      </c>
      <c r="N198" s="168" t="s">
        <v>39</v>
      </c>
      <c r="O198" s="55"/>
      <c r="P198" s="169">
        <f>O198*H198</f>
        <v>0</v>
      </c>
      <c r="Q198" s="169">
        <v>1.4</v>
      </c>
      <c r="R198" s="169">
        <f>Q198*H198</f>
        <v>1.4</v>
      </c>
      <c r="S198" s="169">
        <v>0</v>
      </c>
      <c r="T198" s="170">
        <f>S198*H198</f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71" t="s">
        <v>536</v>
      </c>
      <c r="AT198" s="171" t="s">
        <v>166</v>
      </c>
      <c r="AU198" s="171" t="s">
        <v>84</v>
      </c>
      <c r="AY198" s="14" t="s">
        <v>163</v>
      </c>
      <c r="BE198" s="172">
        <f>IF(N198="základní",J198,0)</f>
        <v>0</v>
      </c>
      <c r="BF198" s="172">
        <f>IF(N198="snížená",J198,0)</f>
        <v>0</v>
      </c>
      <c r="BG198" s="172">
        <f>IF(N198="zákl. přenesená",J198,0)</f>
        <v>0</v>
      </c>
      <c r="BH198" s="172">
        <f>IF(N198="sníž. přenesená",J198,0)</f>
        <v>0</v>
      </c>
      <c r="BI198" s="172">
        <f>IF(N198="nulová",J198,0)</f>
        <v>0</v>
      </c>
      <c r="BJ198" s="14" t="s">
        <v>82</v>
      </c>
      <c r="BK198" s="172">
        <f>ROUND(I198*H198,2)</f>
        <v>0</v>
      </c>
      <c r="BL198" s="14" t="s">
        <v>536</v>
      </c>
      <c r="BM198" s="171" t="s">
        <v>221</v>
      </c>
    </row>
    <row r="199" spans="1:65" s="2" customFormat="1" ht="19.5">
      <c r="A199" s="29"/>
      <c r="B199" s="30"/>
      <c r="C199" s="29"/>
      <c r="D199" s="190" t="s">
        <v>1887</v>
      </c>
      <c r="E199" s="29"/>
      <c r="F199" s="191" t="s">
        <v>1949</v>
      </c>
      <c r="G199" s="29"/>
      <c r="H199" s="29"/>
      <c r="I199" s="93"/>
      <c r="J199" s="29"/>
      <c r="K199" s="29"/>
      <c r="L199" s="30"/>
      <c r="M199" s="192"/>
      <c r="N199" s="193"/>
      <c r="O199" s="55"/>
      <c r="P199" s="55"/>
      <c r="Q199" s="55"/>
      <c r="R199" s="55"/>
      <c r="S199" s="55"/>
      <c r="T199" s="56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T199" s="14" t="s">
        <v>1887</v>
      </c>
      <c r="AU199" s="14" t="s">
        <v>84</v>
      </c>
    </row>
    <row r="200" spans="1:65" s="2" customFormat="1" ht="16.5" customHeight="1">
      <c r="A200" s="29"/>
      <c r="B200" s="158"/>
      <c r="C200" s="159" t="s">
        <v>74</v>
      </c>
      <c r="D200" s="159" t="s">
        <v>166</v>
      </c>
      <c r="E200" s="160" t="s">
        <v>1961</v>
      </c>
      <c r="F200" s="161" t="s">
        <v>1962</v>
      </c>
      <c r="G200" s="162" t="s">
        <v>1886</v>
      </c>
      <c r="H200" s="163">
        <v>1</v>
      </c>
      <c r="I200" s="164"/>
      <c r="J200" s="165">
        <f>ROUND(I200*H200,2)</f>
        <v>0</v>
      </c>
      <c r="K200" s="166"/>
      <c r="L200" s="30"/>
      <c r="M200" s="167" t="s">
        <v>1</v>
      </c>
      <c r="N200" s="168" t="s">
        <v>39</v>
      </c>
      <c r="O200" s="55"/>
      <c r="P200" s="169">
        <f>O200*H200</f>
        <v>0</v>
      </c>
      <c r="Q200" s="169">
        <v>1</v>
      </c>
      <c r="R200" s="169">
        <f>Q200*H200</f>
        <v>1</v>
      </c>
      <c r="S200" s="169">
        <v>0</v>
      </c>
      <c r="T200" s="170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71" t="s">
        <v>536</v>
      </c>
      <c r="AT200" s="171" t="s">
        <v>166</v>
      </c>
      <c r="AU200" s="171" t="s">
        <v>84</v>
      </c>
      <c r="AY200" s="14" t="s">
        <v>163</v>
      </c>
      <c r="BE200" s="172">
        <f>IF(N200="základní",J200,0)</f>
        <v>0</v>
      </c>
      <c r="BF200" s="172">
        <f>IF(N200="snížená",J200,0)</f>
        <v>0</v>
      </c>
      <c r="BG200" s="172">
        <f>IF(N200="zákl. přenesená",J200,0)</f>
        <v>0</v>
      </c>
      <c r="BH200" s="172">
        <f>IF(N200="sníž. přenesená",J200,0)</f>
        <v>0</v>
      </c>
      <c r="BI200" s="172">
        <f>IF(N200="nulová",J200,0)</f>
        <v>0</v>
      </c>
      <c r="BJ200" s="14" t="s">
        <v>82</v>
      </c>
      <c r="BK200" s="172">
        <f>ROUND(I200*H200,2)</f>
        <v>0</v>
      </c>
      <c r="BL200" s="14" t="s">
        <v>536</v>
      </c>
      <c r="BM200" s="171" t="s">
        <v>599</v>
      </c>
    </row>
    <row r="201" spans="1:65" s="2" customFormat="1" ht="19.5">
      <c r="A201" s="29"/>
      <c r="B201" s="30"/>
      <c r="C201" s="29"/>
      <c r="D201" s="190" t="s">
        <v>1887</v>
      </c>
      <c r="E201" s="29"/>
      <c r="F201" s="191" t="s">
        <v>1891</v>
      </c>
      <c r="G201" s="29"/>
      <c r="H201" s="29"/>
      <c r="I201" s="93"/>
      <c r="J201" s="29"/>
      <c r="K201" s="29"/>
      <c r="L201" s="30"/>
      <c r="M201" s="192"/>
      <c r="N201" s="193"/>
      <c r="O201" s="55"/>
      <c r="P201" s="55"/>
      <c r="Q201" s="55"/>
      <c r="R201" s="55"/>
      <c r="S201" s="55"/>
      <c r="T201" s="56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T201" s="14" t="s">
        <v>1887</v>
      </c>
      <c r="AU201" s="14" t="s">
        <v>84</v>
      </c>
    </row>
    <row r="202" spans="1:65" s="2" customFormat="1" ht="16.5" customHeight="1">
      <c r="A202" s="29"/>
      <c r="B202" s="158"/>
      <c r="C202" s="159" t="s">
        <v>74</v>
      </c>
      <c r="D202" s="159" t="s">
        <v>166</v>
      </c>
      <c r="E202" s="160" t="s">
        <v>1963</v>
      </c>
      <c r="F202" s="161" t="s">
        <v>1964</v>
      </c>
      <c r="G202" s="162" t="s">
        <v>1886</v>
      </c>
      <c r="H202" s="163">
        <v>1</v>
      </c>
      <c r="I202" s="164"/>
      <c r="J202" s="165">
        <f>ROUND(I202*H202,2)</f>
        <v>0</v>
      </c>
      <c r="K202" s="166"/>
      <c r="L202" s="30"/>
      <c r="M202" s="167" t="s">
        <v>1</v>
      </c>
      <c r="N202" s="168" t="s">
        <v>39</v>
      </c>
      <c r="O202" s="55"/>
      <c r="P202" s="169">
        <f>O202*H202</f>
        <v>0</v>
      </c>
      <c r="Q202" s="169">
        <v>1.8</v>
      </c>
      <c r="R202" s="169">
        <f>Q202*H202</f>
        <v>1.8</v>
      </c>
      <c r="S202" s="169">
        <v>0</v>
      </c>
      <c r="T202" s="170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71" t="s">
        <v>536</v>
      </c>
      <c r="AT202" s="171" t="s">
        <v>166</v>
      </c>
      <c r="AU202" s="171" t="s">
        <v>84</v>
      </c>
      <c r="AY202" s="14" t="s">
        <v>163</v>
      </c>
      <c r="BE202" s="172">
        <f>IF(N202="základní",J202,0)</f>
        <v>0</v>
      </c>
      <c r="BF202" s="172">
        <f>IF(N202="snížená",J202,0)</f>
        <v>0</v>
      </c>
      <c r="BG202" s="172">
        <f>IF(N202="zákl. přenesená",J202,0)</f>
        <v>0</v>
      </c>
      <c r="BH202" s="172">
        <f>IF(N202="sníž. přenesená",J202,0)</f>
        <v>0</v>
      </c>
      <c r="BI202" s="172">
        <f>IF(N202="nulová",J202,0)</f>
        <v>0</v>
      </c>
      <c r="BJ202" s="14" t="s">
        <v>82</v>
      </c>
      <c r="BK202" s="172">
        <f>ROUND(I202*H202,2)</f>
        <v>0</v>
      </c>
      <c r="BL202" s="14" t="s">
        <v>536</v>
      </c>
      <c r="BM202" s="171" t="s">
        <v>386</v>
      </c>
    </row>
    <row r="203" spans="1:65" s="2" customFormat="1" ht="19.5">
      <c r="A203" s="29"/>
      <c r="B203" s="30"/>
      <c r="C203" s="29"/>
      <c r="D203" s="190" t="s">
        <v>1887</v>
      </c>
      <c r="E203" s="29"/>
      <c r="F203" s="191" t="s">
        <v>1891</v>
      </c>
      <c r="G203" s="29"/>
      <c r="H203" s="29"/>
      <c r="I203" s="93"/>
      <c r="J203" s="29"/>
      <c r="K203" s="29"/>
      <c r="L203" s="30"/>
      <c r="M203" s="192"/>
      <c r="N203" s="193"/>
      <c r="O203" s="55"/>
      <c r="P203" s="55"/>
      <c r="Q203" s="55"/>
      <c r="R203" s="55"/>
      <c r="S203" s="55"/>
      <c r="T203" s="56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T203" s="14" t="s">
        <v>1887</v>
      </c>
      <c r="AU203" s="14" t="s">
        <v>84</v>
      </c>
    </row>
    <row r="204" spans="1:65" s="2" customFormat="1" ht="16.5" customHeight="1">
      <c r="A204" s="29"/>
      <c r="B204" s="158"/>
      <c r="C204" s="159" t="s">
        <v>74</v>
      </c>
      <c r="D204" s="159" t="s">
        <v>166</v>
      </c>
      <c r="E204" s="160" t="s">
        <v>1965</v>
      </c>
      <c r="F204" s="161" t="s">
        <v>1966</v>
      </c>
      <c r="G204" s="162" t="s">
        <v>1886</v>
      </c>
      <c r="H204" s="163">
        <v>1</v>
      </c>
      <c r="I204" s="164"/>
      <c r="J204" s="165">
        <f>ROUND(I204*H204,2)</f>
        <v>0</v>
      </c>
      <c r="K204" s="166"/>
      <c r="L204" s="30"/>
      <c r="M204" s="167" t="s">
        <v>1</v>
      </c>
      <c r="N204" s="168" t="s">
        <v>39</v>
      </c>
      <c r="O204" s="55"/>
      <c r="P204" s="169">
        <f>O204*H204</f>
        <v>0</v>
      </c>
      <c r="Q204" s="169">
        <v>1.8</v>
      </c>
      <c r="R204" s="169">
        <f>Q204*H204</f>
        <v>1.8</v>
      </c>
      <c r="S204" s="169">
        <v>0</v>
      </c>
      <c r="T204" s="170">
        <f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71" t="s">
        <v>536</v>
      </c>
      <c r="AT204" s="171" t="s">
        <v>166</v>
      </c>
      <c r="AU204" s="171" t="s">
        <v>84</v>
      </c>
      <c r="AY204" s="14" t="s">
        <v>163</v>
      </c>
      <c r="BE204" s="172">
        <f>IF(N204="základní",J204,0)</f>
        <v>0</v>
      </c>
      <c r="BF204" s="172">
        <f>IF(N204="snížená",J204,0)</f>
        <v>0</v>
      </c>
      <c r="BG204" s="172">
        <f>IF(N204="zákl. přenesená",J204,0)</f>
        <v>0</v>
      </c>
      <c r="BH204" s="172">
        <f>IF(N204="sníž. přenesená",J204,0)</f>
        <v>0</v>
      </c>
      <c r="BI204" s="172">
        <f>IF(N204="nulová",J204,0)</f>
        <v>0</v>
      </c>
      <c r="BJ204" s="14" t="s">
        <v>82</v>
      </c>
      <c r="BK204" s="172">
        <f>ROUND(I204*H204,2)</f>
        <v>0</v>
      </c>
      <c r="BL204" s="14" t="s">
        <v>536</v>
      </c>
      <c r="BM204" s="171" t="s">
        <v>591</v>
      </c>
    </row>
    <row r="205" spans="1:65" s="2" customFormat="1" ht="19.5">
      <c r="A205" s="29"/>
      <c r="B205" s="30"/>
      <c r="C205" s="29"/>
      <c r="D205" s="190" t="s">
        <v>1887</v>
      </c>
      <c r="E205" s="29"/>
      <c r="F205" s="191" t="s">
        <v>1891</v>
      </c>
      <c r="G205" s="29"/>
      <c r="H205" s="29"/>
      <c r="I205" s="93"/>
      <c r="J205" s="29"/>
      <c r="K205" s="29"/>
      <c r="L205" s="30"/>
      <c r="M205" s="192"/>
      <c r="N205" s="193"/>
      <c r="O205" s="55"/>
      <c r="P205" s="55"/>
      <c r="Q205" s="55"/>
      <c r="R205" s="55"/>
      <c r="S205" s="55"/>
      <c r="T205" s="56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T205" s="14" t="s">
        <v>1887</v>
      </c>
      <c r="AU205" s="14" t="s">
        <v>84</v>
      </c>
    </row>
    <row r="206" spans="1:65" s="2" customFormat="1" ht="16.5" customHeight="1">
      <c r="A206" s="29"/>
      <c r="B206" s="158"/>
      <c r="C206" s="159" t="s">
        <v>74</v>
      </c>
      <c r="D206" s="159" t="s">
        <v>166</v>
      </c>
      <c r="E206" s="160" t="s">
        <v>1967</v>
      </c>
      <c r="F206" s="161" t="s">
        <v>1960</v>
      </c>
      <c r="G206" s="162" t="s">
        <v>1886</v>
      </c>
      <c r="H206" s="163">
        <v>1</v>
      </c>
      <c r="I206" s="164"/>
      <c r="J206" s="165">
        <f>ROUND(I206*H206,2)</f>
        <v>0</v>
      </c>
      <c r="K206" s="166"/>
      <c r="L206" s="30"/>
      <c r="M206" s="167" t="s">
        <v>1</v>
      </c>
      <c r="N206" s="168" t="s">
        <v>39</v>
      </c>
      <c r="O206" s="55"/>
      <c r="P206" s="169">
        <f>O206*H206</f>
        <v>0</v>
      </c>
      <c r="Q206" s="169">
        <v>1.4</v>
      </c>
      <c r="R206" s="169">
        <f>Q206*H206</f>
        <v>1.4</v>
      </c>
      <c r="S206" s="169">
        <v>0</v>
      </c>
      <c r="T206" s="170">
        <f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71" t="s">
        <v>536</v>
      </c>
      <c r="AT206" s="171" t="s">
        <v>166</v>
      </c>
      <c r="AU206" s="171" t="s">
        <v>84</v>
      </c>
      <c r="AY206" s="14" t="s">
        <v>163</v>
      </c>
      <c r="BE206" s="172">
        <f>IF(N206="základní",J206,0)</f>
        <v>0</v>
      </c>
      <c r="BF206" s="172">
        <f>IF(N206="snížená",J206,0)</f>
        <v>0</v>
      </c>
      <c r="BG206" s="172">
        <f>IF(N206="zákl. přenesená",J206,0)</f>
        <v>0</v>
      </c>
      <c r="BH206" s="172">
        <f>IF(N206="sníž. přenesená",J206,0)</f>
        <v>0</v>
      </c>
      <c r="BI206" s="172">
        <f>IF(N206="nulová",J206,0)</f>
        <v>0</v>
      </c>
      <c r="BJ206" s="14" t="s">
        <v>82</v>
      </c>
      <c r="BK206" s="172">
        <f>ROUND(I206*H206,2)</f>
        <v>0</v>
      </c>
      <c r="BL206" s="14" t="s">
        <v>536</v>
      </c>
      <c r="BM206" s="171" t="s">
        <v>576</v>
      </c>
    </row>
    <row r="207" spans="1:65" s="2" customFormat="1" ht="19.5">
      <c r="A207" s="29"/>
      <c r="B207" s="30"/>
      <c r="C207" s="29"/>
      <c r="D207" s="190" t="s">
        <v>1887</v>
      </c>
      <c r="E207" s="29"/>
      <c r="F207" s="191" t="s">
        <v>1891</v>
      </c>
      <c r="G207" s="29"/>
      <c r="H207" s="29"/>
      <c r="I207" s="93"/>
      <c r="J207" s="29"/>
      <c r="K207" s="29"/>
      <c r="L207" s="30"/>
      <c r="M207" s="192"/>
      <c r="N207" s="193"/>
      <c r="O207" s="55"/>
      <c r="P207" s="55"/>
      <c r="Q207" s="55"/>
      <c r="R207" s="55"/>
      <c r="S207" s="55"/>
      <c r="T207" s="56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T207" s="14" t="s">
        <v>1887</v>
      </c>
      <c r="AU207" s="14" t="s">
        <v>84</v>
      </c>
    </row>
    <row r="208" spans="1:65" s="2" customFormat="1" ht="16.5" customHeight="1">
      <c r="A208" s="29"/>
      <c r="B208" s="158"/>
      <c r="C208" s="159" t="s">
        <v>74</v>
      </c>
      <c r="D208" s="159" t="s">
        <v>166</v>
      </c>
      <c r="E208" s="160" t="s">
        <v>1968</v>
      </c>
      <c r="F208" s="161" t="s">
        <v>1969</v>
      </c>
      <c r="G208" s="162" t="s">
        <v>1886</v>
      </c>
      <c r="H208" s="163">
        <v>1</v>
      </c>
      <c r="I208" s="164"/>
      <c r="J208" s="165">
        <f>ROUND(I208*H208,2)</f>
        <v>0</v>
      </c>
      <c r="K208" s="166"/>
      <c r="L208" s="30"/>
      <c r="M208" s="167" t="s">
        <v>1</v>
      </c>
      <c r="N208" s="168" t="s">
        <v>39</v>
      </c>
      <c r="O208" s="55"/>
      <c r="P208" s="169">
        <f>O208*H208</f>
        <v>0</v>
      </c>
      <c r="Q208" s="169">
        <v>0.3</v>
      </c>
      <c r="R208" s="169">
        <f>Q208*H208</f>
        <v>0.3</v>
      </c>
      <c r="S208" s="169">
        <v>0</v>
      </c>
      <c r="T208" s="170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71" t="s">
        <v>536</v>
      </c>
      <c r="AT208" s="171" t="s">
        <v>166</v>
      </c>
      <c r="AU208" s="171" t="s">
        <v>84</v>
      </c>
      <c r="AY208" s="14" t="s">
        <v>163</v>
      </c>
      <c r="BE208" s="172">
        <f>IF(N208="základní",J208,0)</f>
        <v>0</v>
      </c>
      <c r="BF208" s="172">
        <f>IF(N208="snížená",J208,0)</f>
        <v>0</v>
      </c>
      <c r="BG208" s="172">
        <f>IF(N208="zákl. přenesená",J208,0)</f>
        <v>0</v>
      </c>
      <c r="BH208" s="172">
        <f>IF(N208="sníž. přenesená",J208,0)</f>
        <v>0</v>
      </c>
      <c r="BI208" s="172">
        <f>IF(N208="nulová",J208,0)</f>
        <v>0</v>
      </c>
      <c r="BJ208" s="14" t="s">
        <v>82</v>
      </c>
      <c r="BK208" s="172">
        <f>ROUND(I208*H208,2)</f>
        <v>0</v>
      </c>
      <c r="BL208" s="14" t="s">
        <v>536</v>
      </c>
      <c r="BM208" s="171" t="s">
        <v>564</v>
      </c>
    </row>
    <row r="209" spans="1:65" s="2" customFormat="1" ht="19.5">
      <c r="A209" s="29"/>
      <c r="B209" s="30"/>
      <c r="C209" s="29"/>
      <c r="D209" s="190" t="s">
        <v>1887</v>
      </c>
      <c r="E209" s="29"/>
      <c r="F209" s="191" t="s">
        <v>1891</v>
      </c>
      <c r="G209" s="29"/>
      <c r="H209" s="29"/>
      <c r="I209" s="93"/>
      <c r="J209" s="29"/>
      <c r="K209" s="29"/>
      <c r="L209" s="30"/>
      <c r="M209" s="192"/>
      <c r="N209" s="193"/>
      <c r="O209" s="55"/>
      <c r="P209" s="55"/>
      <c r="Q209" s="55"/>
      <c r="R209" s="55"/>
      <c r="S209" s="55"/>
      <c r="T209" s="56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T209" s="14" t="s">
        <v>1887</v>
      </c>
      <c r="AU209" s="14" t="s">
        <v>84</v>
      </c>
    </row>
    <row r="210" spans="1:65" s="2" customFormat="1" ht="16.5" customHeight="1">
      <c r="A210" s="29"/>
      <c r="B210" s="158"/>
      <c r="C210" s="159" t="s">
        <v>74</v>
      </c>
      <c r="D210" s="159" t="s">
        <v>166</v>
      </c>
      <c r="E210" s="160" t="s">
        <v>1970</v>
      </c>
      <c r="F210" s="161" t="s">
        <v>1964</v>
      </c>
      <c r="G210" s="162" t="s">
        <v>1886</v>
      </c>
      <c r="H210" s="163">
        <v>1</v>
      </c>
      <c r="I210" s="164"/>
      <c r="J210" s="165">
        <f>ROUND(I210*H210,2)</f>
        <v>0</v>
      </c>
      <c r="K210" s="166"/>
      <c r="L210" s="30"/>
      <c r="M210" s="167" t="s">
        <v>1</v>
      </c>
      <c r="N210" s="168" t="s">
        <v>39</v>
      </c>
      <c r="O210" s="55"/>
      <c r="P210" s="169">
        <f>O210*H210</f>
        <v>0</v>
      </c>
      <c r="Q210" s="169">
        <v>1.8</v>
      </c>
      <c r="R210" s="169">
        <f>Q210*H210</f>
        <v>1.8</v>
      </c>
      <c r="S210" s="169">
        <v>0</v>
      </c>
      <c r="T210" s="170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71" t="s">
        <v>536</v>
      </c>
      <c r="AT210" s="171" t="s">
        <v>166</v>
      </c>
      <c r="AU210" s="171" t="s">
        <v>84</v>
      </c>
      <c r="AY210" s="14" t="s">
        <v>163</v>
      </c>
      <c r="BE210" s="172">
        <f>IF(N210="základní",J210,0)</f>
        <v>0</v>
      </c>
      <c r="BF210" s="172">
        <f>IF(N210="snížená",J210,0)</f>
        <v>0</v>
      </c>
      <c r="BG210" s="172">
        <f>IF(N210="zákl. přenesená",J210,0)</f>
        <v>0</v>
      </c>
      <c r="BH210" s="172">
        <f>IF(N210="sníž. přenesená",J210,0)</f>
        <v>0</v>
      </c>
      <c r="BI210" s="172">
        <f>IF(N210="nulová",J210,0)</f>
        <v>0</v>
      </c>
      <c r="BJ210" s="14" t="s">
        <v>82</v>
      </c>
      <c r="BK210" s="172">
        <f>ROUND(I210*H210,2)</f>
        <v>0</v>
      </c>
      <c r="BL210" s="14" t="s">
        <v>536</v>
      </c>
      <c r="BM210" s="171" t="s">
        <v>528</v>
      </c>
    </row>
    <row r="211" spans="1:65" s="2" customFormat="1" ht="19.5">
      <c r="A211" s="29"/>
      <c r="B211" s="30"/>
      <c r="C211" s="29"/>
      <c r="D211" s="190" t="s">
        <v>1887</v>
      </c>
      <c r="E211" s="29"/>
      <c r="F211" s="191" t="s">
        <v>1891</v>
      </c>
      <c r="G211" s="29"/>
      <c r="H211" s="29"/>
      <c r="I211" s="93"/>
      <c r="J211" s="29"/>
      <c r="K211" s="29"/>
      <c r="L211" s="30"/>
      <c r="M211" s="192"/>
      <c r="N211" s="193"/>
      <c r="O211" s="55"/>
      <c r="P211" s="55"/>
      <c r="Q211" s="55"/>
      <c r="R211" s="55"/>
      <c r="S211" s="55"/>
      <c r="T211" s="56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T211" s="14" t="s">
        <v>1887</v>
      </c>
      <c r="AU211" s="14" t="s">
        <v>84</v>
      </c>
    </row>
    <row r="212" spans="1:65" s="2" customFormat="1" ht="16.5" customHeight="1">
      <c r="A212" s="29"/>
      <c r="B212" s="158"/>
      <c r="C212" s="159" t="s">
        <v>74</v>
      </c>
      <c r="D212" s="159" t="s">
        <v>166</v>
      </c>
      <c r="E212" s="160" t="s">
        <v>1971</v>
      </c>
      <c r="F212" s="161" t="s">
        <v>1972</v>
      </c>
      <c r="G212" s="162" t="s">
        <v>1886</v>
      </c>
      <c r="H212" s="163">
        <v>1</v>
      </c>
      <c r="I212" s="164"/>
      <c r="J212" s="165">
        <f>ROUND(I212*H212,2)</f>
        <v>0</v>
      </c>
      <c r="K212" s="166"/>
      <c r="L212" s="30"/>
      <c r="M212" s="167" t="s">
        <v>1</v>
      </c>
      <c r="N212" s="168" t="s">
        <v>39</v>
      </c>
      <c r="O212" s="55"/>
      <c r="P212" s="169">
        <f>O212*H212</f>
        <v>0</v>
      </c>
      <c r="Q212" s="169">
        <v>0</v>
      </c>
      <c r="R212" s="169">
        <f>Q212*H212</f>
        <v>0</v>
      </c>
      <c r="S212" s="169">
        <v>0</v>
      </c>
      <c r="T212" s="170">
        <f>S212*H212</f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71" t="s">
        <v>536</v>
      </c>
      <c r="AT212" s="171" t="s">
        <v>166</v>
      </c>
      <c r="AU212" s="171" t="s">
        <v>84</v>
      </c>
      <c r="AY212" s="14" t="s">
        <v>163</v>
      </c>
      <c r="BE212" s="172">
        <f>IF(N212="základní",J212,0)</f>
        <v>0</v>
      </c>
      <c r="BF212" s="172">
        <f>IF(N212="snížená",J212,0)</f>
        <v>0</v>
      </c>
      <c r="BG212" s="172">
        <f>IF(N212="zákl. přenesená",J212,0)</f>
        <v>0</v>
      </c>
      <c r="BH212" s="172">
        <f>IF(N212="sníž. přenesená",J212,0)</f>
        <v>0</v>
      </c>
      <c r="BI212" s="172">
        <f>IF(N212="nulová",J212,0)</f>
        <v>0</v>
      </c>
      <c r="BJ212" s="14" t="s">
        <v>82</v>
      </c>
      <c r="BK212" s="172">
        <f>ROUND(I212*H212,2)</f>
        <v>0</v>
      </c>
      <c r="BL212" s="14" t="s">
        <v>536</v>
      </c>
      <c r="BM212" s="171" t="s">
        <v>202</v>
      </c>
    </row>
    <row r="213" spans="1:65" s="2" customFormat="1" ht="19.5">
      <c r="A213" s="29"/>
      <c r="B213" s="30"/>
      <c r="C213" s="29"/>
      <c r="D213" s="190" t="s">
        <v>1887</v>
      </c>
      <c r="E213" s="29"/>
      <c r="F213" s="191" t="s">
        <v>1891</v>
      </c>
      <c r="G213" s="29"/>
      <c r="H213" s="29"/>
      <c r="I213" s="93"/>
      <c r="J213" s="29"/>
      <c r="K213" s="29"/>
      <c r="L213" s="30"/>
      <c r="M213" s="192"/>
      <c r="N213" s="193"/>
      <c r="O213" s="55"/>
      <c r="P213" s="55"/>
      <c r="Q213" s="55"/>
      <c r="R213" s="55"/>
      <c r="S213" s="55"/>
      <c r="T213" s="56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T213" s="14" t="s">
        <v>1887</v>
      </c>
      <c r="AU213" s="14" t="s">
        <v>84</v>
      </c>
    </row>
    <row r="214" spans="1:65" s="2" customFormat="1" ht="16.5" customHeight="1">
      <c r="A214" s="29"/>
      <c r="B214" s="158"/>
      <c r="C214" s="159" t="s">
        <v>74</v>
      </c>
      <c r="D214" s="159" t="s">
        <v>166</v>
      </c>
      <c r="E214" s="160" t="s">
        <v>1973</v>
      </c>
      <c r="F214" s="161" t="s">
        <v>1974</v>
      </c>
      <c r="G214" s="162" t="s">
        <v>1886</v>
      </c>
      <c r="H214" s="163">
        <v>1</v>
      </c>
      <c r="I214" s="164"/>
      <c r="J214" s="165">
        <f>ROUND(I214*H214,2)</f>
        <v>0</v>
      </c>
      <c r="K214" s="166"/>
      <c r="L214" s="30"/>
      <c r="M214" s="167" t="s">
        <v>1</v>
      </c>
      <c r="N214" s="168" t="s">
        <v>39</v>
      </c>
      <c r="O214" s="55"/>
      <c r="P214" s="169">
        <f>O214*H214</f>
        <v>0</v>
      </c>
      <c r="Q214" s="169">
        <v>0</v>
      </c>
      <c r="R214" s="169">
        <f>Q214*H214</f>
        <v>0</v>
      </c>
      <c r="S214" s="169">
        <v>0</v>
      </c>
      <c r="T214" s="170">
        <f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71" t="s">
        <v>536</v>
      </c>
      <c r="AT214" s="171" t="s">
        <v>166</v>
      </c>
      <c r="AU214" s="171" t="s">
        <v>84</v>
      </c>
      <c r="AY214" s="14" t="s">
        <v>163</v>
      </c>
      <c r="BE214" s="172">
        <f>IF(N214="základní",J214,0)</f>
        <v>0</v>
      </c>
      <c r="BF214" s="172">
        <f>IF(N214="snížená",J214,0)</f>
        <v>0</v>
      </c>
      <c r="BG214" s="172">
        <f>IF(N214="zákl. přenesená",J214,0)</f>
        <v>0</v>
      </c>
      <c r="BH214" s="172">
        <f>IF(N214="sníž. přenesená",J214,0)</f>
        <v>0</v>
      </c>
      <c r="BI214" s="172">
        <f>IF(N214="nulová",J214,0)</f>
        <v>0</v>
      </c>
      <c r="BJ214" s="14" t="s">
        <v>82</v>
      </c>
      <c r="BK214" s="172">
        <f>ROUND(I214*H214,2)</f>
        <v>0</v>
      </c>
      <c r="BL214" s="14" t="s">
        <v>536</v>
      </c>
      <c r="BM214" s="171" t="s">
        <v>198</v>
      </c>
    </row>
    <row r="215" spans="1:65" s="2" customFormat="1" ht="19.5">
      <c r="A215" s="29"/>
      <c r="B215" s="30"/>
      <c r="C215" s="29"/>
      <c r="D215" s="190" t="s">
        <v>1887</v>
      </c>
      <c r="E215" s="29"/>
      <c r="F215" s="191" t="s">
        <v>1891</v>
      </c>
      <c r="G215" s="29"/>
      <c r="H215" s="29"/>
      <c r="I215" s="93"/>
      <c r="J215" s="29"/>
      <c r="K215" s="29"/>
      <c r="L215" s="30"/>
      <c r="M215" s="192"/>
      <c r="N215" s="193"/>
      <c r="O215" s="55"/>
      <c r="P215" s="55"/>
      <c r="Q215" s="55"/>
      <c r="R215" s="55"/>
      <c r="S215" s="55"/>
      <c r="T215" s="56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T215" s="14" t="s">
        <v>1887</v>
      </c>
      <c r="AU215" s="14" t="s">
        <v>84</v>
      </c>
    </row>
    <row r="216" spans="1:65" s="2" customFormat="1" ht="16.5" customHeight="1">
      <c r="A216" s="29"/>
      <c r="B216" s="158"/>
      <c r="C216" s="159" t="s">
        <v>74</v>
      </c>
      <c r="D216" s="159" t="s">
        <v>166</v>
      </c>
      <c r="E216" s="160" t="s">
        <v>1975</v>
      </c>
      <c r="F216" s="161" t="s">
        <v>1976</v>
      </c>
      <c r="G216" s="162" t="s">
        <v>1886</v>
      </c>
      <c r="H216" s="163">
        <v>3</v>
      </c>
      <c r="I216" s="164"/>
      <c r="J216" s="165">
        <f>ROUND(I216*H216,2)</f>
        <v>0</v>
      </c>
      <c r="K216" s="166"/>
      <c r="L216" s="30"/>
      <c r="M216" s="167" t="s">
        <v>1</v>
      </c>
      <c r="N216" s="168" t="s">
        <v>39</v>
      </c>
      <c r="O216" s="55"/>
      <c r="P216" s="169">
        <f>O216*H216</f>
        <v>0</v>
      </c>
      <c r="Q216" s="169">
        <v>0</v>
      </c>
      <c r="R216" s="169">
        <f>Q216*H216</f>
        <v>0</v>
      </c>
      <c r="S216" s="169">
        <v>0</v>
      </c>
      <c r="T216" s="170">
        <f>S216*H216</f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71" t="s">
        <v>536</v>
      </c>
      <c r="AT216" s="171" t="s">
        <v>166</v>
      </c>
      <c r="AU216" s="171" t="s">
        <v>84</v>
      </c>
      <c r="AY216" s="14" t="s">
        <v>163</v>
      </c>
      <c r="BE216" s="172">
        <f>IF(N216="základní",J216,0)</f>
        <v>0</v>
      </c>
      <c r="BF216" s="172">
        <f>IF(N216="snížená",J216,0)</f>
        <v>0</v>
      </c>
      <c r="BG216" s="172">
        <f>IF(N216="zákl. přenesená",J216,0)</f>
        <v>0</v>
      </c>
      <c r="BH216" s="172">
        <f>IF(N216="sníž. přenesená",J216,0)</f>
        <v>0</v>
      </c>
      <c r="BI216" s="172">
        <f>IF(N216="nulová",J216,0)</f>
        <v>0</v>
      </c>
      <c r="BJ216" s="14" t="s">
        <v>82</v>
      </c>
      <c r="BK216" s="172">
        <f>ROUND(I216*H216,2)</f>
        <v>0</v>
      </c>
      <c r="BL216" s="14" t="s">
        <v>536</v>
      </c>
      <c r="BM216" s="171" t="s">
        <v>401</v>
      </c>
    </row>
    <row r="217" spans="1:65" s="2" customFormat="1" ht="19.5">
      <c r="A217" s="29"/>
      <c r="B217" s="30"/>
      <c r="C217" s="29"/>
      <c r="D217" s="190" t="s">
        <v>1887</v>
      </c>
      <c r="E217" s="29"/>
      <c r="F217" s="191" t="s">
        <v>1891</v>
      </c>
      <c r="G217" s="29"/>
      <c r="H217" s="29"/>
      <c r="I217" s="93"/>
      <c r="J217" s="29"/>
      <c r="K217" s="29"/>
      <c r="L217" s="30"/>
      <c r="M217" s="192"/>
      <c r="N217" s="193"/>
      <c r="O217" s="55"/>
      <c r="P217" s="55"/>
      <c r="Q217" s="55"/>
      <c r="R217" s="55"/>
      <c r="S217" s="55"/>
      <c r="T217" s="56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T217" s="14" t="s">
        <v>1887</v>
      </c>
      <c r="AU217" s="14" t="s">
        <v>84</v>
      </c>
    </row>
    <row r="218" spans="1:65" s="2" customFormat="1" ht="16.5" customHeight="1">
      <c r="A218" s="29"/>
      <c r="B218" s="158"/>
      <c r="C218" s="159" t="s">
        <v>74</v>
      </c>
      <c r="D218" s="159" t="s">
        <v>166</v>
      </c>
      <c r="E218" s="160" t="s">
        <v>1977</v>
      </c>
      <c r="F218" s="161" t="s">
        <v>1978</v>
      </c>
      <c r="G218" s="162" t="s">
        <v>1886</v>
      </c>
      <c r="H218" s="163">
        <v>3</v>
      </c>
      <c r="I218" s="164"/>
      <c r="J218" s="165">
        <f>ROUND(I218*H218,2)</f>
        <v>0</v>
      </c>
      <c r="K218" s="166"/>
      <c r="L218" s="30"/>
      <c r="M218" s="167" t="s">
        <v>1</v>
      </c>
      <c r="N218" s="168" t="s">
        <v>39</v>
      </c>
      <c r="O218" s="55"/>
      <c r="P218" s="169">
        <f>O218*H218</f>
        <v>0</v>
      </c>
      <c r="Q218" s="169">
        <v>0</v>
      </c>
      <c r="R218" s="169">
        <f>Q218*H218</f>
        <v>0</v>
      </c>
      <c r="S218" s="169">
        <v>0</v>
      </c>
      <c r="T218" s="170">
        <f>S218*H218</f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71" t="s">
        <v>536</v>
      </c>
      <c r="AT218" s="171" t="s">
        <v>166</v>
      </c>
      <c r="AU218" s="171" t="s">
        <v>84</v>
      </c>
      <c r="AY218" s="14" t="s">
        <v>163</v>
      </c>
      <c r="BE218" s="172">
        <f>IF(N218="základní",J218,0)</f>
        <v>0</v>
      </c>
      <c r="BF218" s="172">
        <f>IF(N218="snížená",J218,0)</f>
        <v>0</v>
      </c>
      <c r="BG218" s="172">
        <f>IF(N218="zákl. přenesená",J218,0)</f>
        <v>0</v>
      </c>
      <c r="BH218" s="172">
        <f>IF(N218="sníž. přenesená",J218,0)</f>
        <v>0</v>
      </c>
      <c r="BI218" s="172">
        <f>IF(N218="nulová",J218,0)</f>
        <v>0</v>
      </c>
      <c r="BJ218" s="14" t="s">
        <v>82</v>
      </c>
      <c r="BK218" s="172">
        <f>ROUND(I218*H218,2)</f>
        <v>0</v>
      </c>
      <c r="BL218" s="14" t="s">
        <v>536</v>
      </c>
      <c r="BM218" s="171" t="s">
        <v>409</v>
      </c>
    </row>
    <row r="219" spans="1:65" s="2" customFormat="1" ht="19.5">
      <c r="A219" s="29"/>
      <c r="B219" s="30"/>
      <c r="C219" s="29"/>
      <c r="D219" s="190" t="s">
        <v>1887</v>
      </c>
      <c r="E219" s="29"/>
      <c r="F219" s="191" t="s">
        <v>1891</v>
      </c>
      <c r="G219" s="29"/>
      <c r="H219" s="29"/>
      <c r="I219" s="93"/>
      <c r="J219" s="29"/>
      <c r="K219" s="29"/>
      <c r="L219" s="30"/>
      <c r="M219" s="192"/>
      <c r="N219" s="193"/>
      <c r="O219" s="55"/>
      <c r="P219" s="55"/>
      <c r="Q219" s="55"/>
      <c r="R219" s="55"/>
      <c r="S219" s="55"/>
      <c r="T219" s="56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T219" s="14" t="s">
        <v>1887</v>
      </c>
      <c r="AU219" s="14" t="s">
        <v>84</v>
      </c>
    </row>
    <row r="220" spans="1:65" s="2" customFormat="1" ht="16.5" customHeight="1">
      <c r="A220" s="29"/>
      <c r="B220" s="158"/>
      <c r="C220" s="159" t="s">
        <v>74</v>
      </c>
      <c r="D220" s="159" t="s">
        <v>166</v>
      </c>
      <c r="E220" s="160" t="s">
        <v>1979</v>
      </c>
      <c r="F220" s="161" t="s">
        <v>1980</v>
      </c>
      <c r="G220" s="162" t="s">
        <v>1886</v>
      </c>
      <c r="H220" s="163">
        <v>12</v>
      </c>
      <c r="I220" s="164"/>
      <c r="J220" s="165">
        <f>ROUND(I220*H220,2)</f>
        <v>0</v>
      </c>
      <c r="K220" s="166"/>
      <c r="L220" s="30"/>
      <c r="M220" s="167" t="s">
        <v>1</v>
      </c>
      <c r="N220" s="168" t="s">
        <v>39</v>
      </c>
      <c r="O220" s="55"/>
      <c r="P220" s="169">
        <f>O220*H220</f>
        <v>0</v>
      </c>
      <c r="Q220" s="169">
        <v>0</v>
      </c>
      <c r="R220" s="169">
        <f>Q220*H220</f>
        <v>0</v>
      </c>
      <c r="S220" s="169">
        <v>0</v>
      </c>
      <c r="T220" s="170">
        <f>S220*H220</f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71" t="s">
        <v>536</v>
      </c>
      <c r="AT220" s="171" t="s">
        <v>166</v>
      </c>
      <c r="AU220" s="171" t="s">
        <v>84</v>
      </c>
      <c r="AY220" s="14" t="s">
        <v>163</v>
      </c>
      <c r="BE220" s="172">
        <f>IF(N220="základní",J220,0)</f>
        <v>0</v>
      </c>
      <c r="BF220" s="172">
        <f>IF(N220="snížená",J220,0)</f>
        <v>0</v>
      </c>
      <c r="BG220" s="172">
        <f>IF(N220="zákl. přenesená",J220,0)</f>
        <v>0</v>
      </c>
      <c r="BH220" s="172">
        <f>IF(N220="sníž. přenesená",J220,0)</f>
        <v>0</v>
      </c>
      <c r="BI220" s="172">
        <f>IF(N220="nulová",J220,0)</f>
        <v>0</v>
      </c>
      <c r="BJ220" s="14" t="s">
        <v>82</v>
      </c>
      <c r="BK220" s="172">
        <f>ROUND(I220*H220,2)</f>
        <v>0</v>
      </c>
      <c r="BL220" s="14" t="s">
        <v>536</v>
      </c>
      <c r="BM220" s="171" t="s">
        <v>1209</v>
      </c>
    </row>
    <row r="221" spans="1:65" s="2" customFormat="1" ht="19.5">
      <c r="A221" s="29"/>
      <c r="B221" s="30"/>
      <c r="C221" s="29"/>
      <c r="D221" s="190" t="s">
        <v>1887</v>
      </c>
      <c r="E221" s="29"/>
      <c r="F221" s="191" t="s">
        <v>1942</v>
      </c>
      <c r="G221" s="29"/>
      <c r="H221" s="29"/>
      <c r="I221" s="93"/>
      <c r="J221" s="29"/>
      <c r="K221" s="29"/>
      <c r="L221" s="30"/>
      <c r="M221" s="192"/>
      <c r="N221" s="193"/>
      <c r="O221" s="55"/>
      <c r="P221" s="55"/>
      <c r="Q221" s="55"/>
      <c r="R221" s="55"/>
      <c r="S221" s="55"/>
      <c r="T221" s="56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T221" s="14" t="s">
        <v>1887</v>
      </c>
      <c r="AU221" s="14" t="s">
        <v>84</v>
      </c>
    </row>
    <row r="222" spans="1:65" s="2" customFormat="1" ht="16.5" customHeight="1">
      <c r="A222" s="29"/>
      <c r="B222" s="158"/>
      <c r="C222" s="159" t="s">
        <v>74</v>
      </c>
      <c r="D222" s="159" t="s">
        <v>166</v>
      </c>
      <c r="E222" s="160" t="s">
        <v>1981</v>
      </c>
      <c r="F222" s="161" t="s">
        <v>1982</v>
      </c>
      <c r="G222" s="162" t="s">
        <v>1886</v>
      </c>
      <c r="H222" s="163">
        <v>12</v>
      </c>
      <c r="I222" s="164"/>
      <c r="J222" s="165">
        <f>ROUND(I222*H222,2)</f>
        <v>0</v>
      </c>
      <c r="K222" s="166"/>
      <c r="L222" s="30"/>
      <c r="M222" s="167" t="s">
        <v>1</v>
      </c>
      <c r="N222" s="168" t="s">
        <v>39</v>
      </c>
      <c r="O222" s="55"/>
      <c r="P222" s="169">
        <f>O222*H222</f>
        <v>0</v>
      </c>
      <c r="Q222" s="169">
        <v>0</v>
      </c>
      <c r="R222" s="169">
        <f>Q222*H222</f>
        <v>0</v>
      </c>
      <c r="S222" s="169">
        <v>0</v>
      </c>
      <c r="T222" s="170">
        <f>S222*H222</f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71" t="s">
        <v>536</v>
      </c>
      <c r="AT222" s="171" t="s">
        <v>166</v>
      </c>
      <c r="AU222" s="171" t="s">
        <v>84</v>
      </c>
      <c r="AY222" s="14" t="s">
        <v>163</v>
      </c>
      <c r="BE222" s="172">
        <f>IF(N222="základní",J222,0)</f>
        <v>0</v>
      </c>
      <c r="BF222" s="172">
        <f>IF(N222="snížená",J222,0)</f>
        <v>0</v>
      </c>
      <c r="BG222" s="172">
        <f>IF(N222="zákl. přenesená",J222,0)</f>
        <v>0</v>
      </c>
      <c r="BH222" s="172">
        <f>IF(N222="sníž. přenesená",J222,0)</f>
        <v>0</v>
      </c>
      <c r="BI222" s="172">
        <f>IF(N222="nulová",J222,0)</f>
        <v>0</v>
      </c>
      <c r="BJ222" s="14" t="s">
        <v>82</v>
      </c>
      <c r="BK222" s="172">
        <f>ROUND(I222*H222,2)</f>
        <v>0</v>
      </c>
      <c r="BL222" s="14" t="s">
        <v>536</v>
      </c>
      <c r="BM222" s="171" t="s">
        <v>794</v>
      </c>
    </row>
    <row r="223" spans="1:65" s="2" customFormat="1" ht="19.5">
      <c r="A223" s="29"/>
      <c r="B223" s="30"/>
      <c r="C223" s="29"/>
      <c r="D223" s="190" t="s">
        <v>1887</v>
      </c>
      <c r="E223" s="29"/>
      <c r="F223" s="191" t="s">
        <v>1942</v>
      </c>
      <c r="G223" s="29"/>
      <c r="H223" s="29"/>
      <c r="I223" s="93"/>
      <c r="J223" s="29"/>
      <c r="K223" s="29"/>
      <c r="L223" s="30"/>
      <c r="M223" s="192"/>
      <c r="N223" s="193"/>
      <c r="O223" s="55"/>
      <c r="P223" s="55"/>
      <c r="Q223" s="55"/>
      <c r="R223" s="55"/>
      <c r="S223" s="55"/>
      <c r="T223" s="56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T223" s="14" t="s">
        <v>1887</v>
      </c>
      <c r="AU223" s="14" t="s">
        <v>84</v>
      </c>
    </row>
    <row r="224" spans="1:65" s="2" customFormat="1" ht="16.5" customHeight="1">
      <c r="A224" s="29"/>
      <c r="B224" s="158"/>
      <c r="C224" s="159" t="s">
        <v>74</v>
      </c>
      <c r="D224" s="159" t="s">
        <v>166</v>
      </c>
      <c r="E224" s="160" t="s">
        <v>1983</v>
      </c>
      <c r="F224" s="161" t="s">
        <v>1984</v>
      </c>
      <c r="G224" s="162" t="s">
        <v>1886</v>
      </c>
      <c r="H224" s="163">
        <v>6</v>
      </c>
      <c r="I224" s="164"/>
      <c r="J224" s="165">
        <f>ROUND(I224*H224,2)</f>
        <v>0</v>
      </c>
      <c r="K224" s="166"/>
      <c r="L224" s="30"/>
      <c r="M224" s="167" t="s">
        <v>1</v>
      </c>
      <c r="N224" s="168" t="s">
        <v>39</v>
      </c>
      <c r="O224" s="55"/>
      <c r="P224" s="169">
        <f>O224*H224</f>
        <v>0</v>
      </c>
      <c r="Q224" s="169">
        <v>0</v>
      </c>
      <c r="R224" s="169">
        <f>Q224*H224</f>
        <v>0</v>
      </c>
      <c r="S224" s="169">
        <v>0</v>
      </c>
      <c r="T224" s="170">
        <f>S224*H224</f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71" t="s">
        <v>536</v>
      </c>
      <c r="AT224" s="171" t="s">
        <v>166</v>
      </c>
      <c r="AU224" s="171" t="s">
        <v>84</v>
      </c>
      <c r="AY224" s="14" t="s">
        <v>163</v>
      </c>
      <c r="BE224" s="172">
        <f>IF(N224="základní",J224,0)</f>
        <v>0</v>
      </c>
      <c r="BF224" s="172">
        <f>IF(N224="snížená",J224,0)</f>
        <v>0</v>
      </c>
      <c r="BG224" s="172">
        <f>IF(N224="zákl. přenesená",J224,0)</f>
        <v>0</v>
      </c>
      <c r="BH224" s="172">
        <f>IF(N224="sníž. přenesená",J224,0)</f>
        <v>0</v>
      </c>
      <c r="BI224" s="172">
        <f>IF(N224="nulová",J224,0)</f>
        <v>0</v>
      </c>
      <c r="BJ224" s="14" t="s">
        <v>82</v>
      </c>
      <c r="BK224" s="172">
        <f>ROUND(I224*H224,2)</f>
        <v>0</v>
      </c>
      <c r="BL224" s="14" t="s">
        <v>536</v>
      </c>
      <c r="BM224" s="171" t="s">
        <v>1261</v>
      </c>
    </row>
    <row r="225" spans="1:65" s="2" customFormat="1" ht="19.5">
      <c r="A225" s="29"/>
      <c r="B225" s="30"/>
      <c r="C225" s="29"/>
      <c r="D225" s="190" t="s">
        <v>1887</v>
      </c>
      <c r="E225" s="29"/>
      <c r="F225" s="191" t="s">
        <v>1949</v>
      </c>
      <c r="G225" s="29"/>
      <c r="H225" s="29"/>
      <c r="I225" s="93"/>
      <c r="J225" s="29"/>
      <c r="K225" s="29"/>
      <c r="L225" s="30"/>
      <c r="M225" s="192"/>
      <c r="N225" s="193"/>
      <c r="O225" s="55"/>
      <c r="P225" s="55"/>
      <c r="Q225" s="55"/>
      <c r="R225" s="55"/>
      <c r="S225" s="55"/>
      <c r="T225" s="56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T225" s="14" t="s">
        <v>1887</v>
      </c>
      <c r="AU225" s="14" t="s">
        <v>84</v>
      </c>
    </row>
    <row r="226" spans="1:65" s="2" customFormat="1" ht="16.5" customHeight="1">
      <c r="A226" s="29"/>
      <c r="B226" s="158"/>
      <c r="C226" s="159" t="s">
        <v>74</v>
      </c>
      <c r="D226" s="159" t="s">
        <v>166</v>
      </c>
      <c r="E226" s="160" t="s">
        <v>1985</v>
      </c>
      <c r="F226" s="161" t="s">
        <v>1974</v>
      </c>
      <c r="G226" s="162" t="s">
        <v>1886</v>
      </c>
      <c r="H226" s="163">
        <v>6</v>
      </c>
      <c r="I226" s="164"/>
      <c r="J226" s="165">
        <f>ROUND(I226*H226,2)</f>
        <v>0</v>
      </c>
      <c r="K226" s="166"/>
      <c r="L226" s="30"/>
      <c r="M226" s="167" t="s">
        <v>1</v>
      </c>
      <c r="N226" s="168" t="s">
        <v>39</v>
      </c>
      <c r="O226" s="55"/>
      <c r="P226" s="169">
        <f>O226*H226</f>
        <v>0</v>
      </c>
      <c r="Q226" s="169">
        <v>0</v>
      </c>
      <c r="R226" s="169">
        <f>Q226*H226</f>
        <v>0</v>
      </c>
      <c r="S226" s="169">
        <v>0</v>
      </c>
      <c r="T226" s="170">
        <f>S226*H226</f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71" t="s">
        <v>536</v>
      </c>
      <c r="AT226" s="171" t="s">
        <v>166</v>
      </c>
      <c r="AU226" s="171" t="s">
        <v>84</v>
      </c>
      <c r="AY226" s="14" t="s">
        <v>163</v>
      </c>
      <c r="BE226" s="172">
        <f>IF(N226="základní",J226,0)</f>
        <v>0</v>
      </c>
      <c r="BF226" s="172">
        <f>IF(N226="snížená",J226,0)</f>
        <v>0</v>
      </c>
      <c r="BG226" s="172">
        <f>IF(N226="zákl. přenesená",J226,0)</f>
        <v>0</v>
      </c>
      <c r="BH226" s="172">
        <f>IF(N226="sníž. přenesená",J226,0)</f>
        <v>0</v>
      </c>
      <c r="BI226" s="172">
        <f>IF(N226="nulová",J226,0)</f>
        <v>0</v>
      </c>
      <c r="BJ226" s="14" t="s">
        <v>82</v>
      </c>
      <c r="BK226" s="172">
        <f>ROUND(I226*H226,2)</f>
        <v>0</v>
      </c>
      <c r="BL226" s="14" t="s">
        <v>536</v>
      </c>
      <c r="BM226" s="171" t="s">
        <v>1646</v>
      </c>
    </row>
    <row r="227" spans="1:65" s="2" customFormat="1" ht="19.5">
      <c r="A227" s="29"/>
      <c r="B227" s="30"/>
      <c r="C227" s="29"/>
      <c r="D227" s="190" t="s">
        <v>1887</v>
      </c>
      <c r="E227" s="29"/>
      <c r="F227" s="191" t="s">
        <v>1891</v>
      </c>
      <c r="G227" s="29"/>
      <c r="H227" s="29"/>
      <c r="I227" s="93"/>
      <c r="J227" s="29"/>
      <c r="K227" s="29"/>
      <c r="L227" s="30"/>
      <c r="M227" s="192"/>
      <c r="N227" s="193"/>
      <c r="O227" s="55"/>
      <c r="P227" s="55"/>
      <c r="Q227" s="55"/>
      <c r="R227" s="55"/>
      <c r="S227" s="55"/>
      <c r="T227" s="56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T227" s="14" t="s">
        <v>1887</v>
      </c>
      <c r="AU227" s="14" t="s">
        <v>84</v>
      </c>
    </row>
    <row r="228" spans="1:65" s="2" customFormat="1" ht="16.5" customHeight="1">
      <c r="A228" s="29"/>
      <c r="B228" s="158"/>
      <c r="C228" s="159" t="s">
        <v>74</v>
      </c>
      <c r="D228" s="159" t="s">
        <v>166</v>
      </c>
      <c r="E228" s="160" t="s">
        <v>1986</v>
      </c>
      <c r="F228" s="161" t="s">
        <v>1987</v>
      </c>
      <c r="G228" s="162" t="s">
        <v>1886</v>
      </c>
      <c r="H228" s="163">
        <v>2</v>
      </c>
      <c r="I228" s="164"/>
      <c r="J228" s="165">
        <f>ROUND(I228*H228,2)</f>
        <v>0</v>
      </c>
      <c r="K228" s="166"/>
      <c r="L228" s="30"/>
      <c r="M228" s="167" t="s">
        <v>1</v>
      </c>
      <c r="N228" s="168" t="s">
        <v>39</v>
      </c>
      <c r="O228" s="55"/>
      <c r="P228" s="169">
        <f>O228*H228</f>
        <v>0</v>
      </c>
      <c r="Q228" s="169">
        <v>0</v>
      </c>
      <c r="R228" s="169">
        <f>Q228*H228</f>
        <v>0</v>
      </c>
      <c r="S228" s="169">
        <v>0</v>
      </c>
      <c r="T228" s="170">
        <f>S228*H228</f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71" t="s">
        <v>536</v>
      </c>
      <c r="AT228" s="171" t="s">
        <v>166</v>
      </c>
      <c r="AU228" s="171" t="s">
        <v>84</v>
      </c>
      <c r="AY228" s="14" t="s">
        <v>163</v>
      </c>
      <c r="BE228" s="172">
        <f>IF(N228="základní",J228,0)</f>
        <v>0</v>
      </c>
      <c r="BF228" s="172">
        <f>IF(N228="snížená",J228,0)</f>
        <v>0</v>
      </c>
      <c r="BG228" s="172">
        <f>IF(N228="zákl. přenesená",J228,0)</f>
        <v>0</v>
      </c>
      <c r="BH228" s="172">
        <f>IF(N228="sníž. přenesená",J228,0)</f>
        <v>0</v>
      </c>
      <c r="BI228" s="172">
        <f>IF(N228="nulová",J228,0)</f>
        <v>0</v>
      </c>
      <c r="BJ228" s="14" t="s">
        <v>82</v>
      </c>
      <c r="BK228" s="172">
        <f>ROUND(I228*H228,2)</f>
        <v>0</v>
      </c>
      <c r="BL228" s="14" t="s">
        <v>536</v>
      </c>
      <c r="BM228" s="171" t="s">
        <v>276</v>
      </c>
    </row>
    <row r="229" spans="1:65" s="2" customFormat="1" ht="19.5">
      <c r="A229" s="29"/>
      <c r="B229" s="30"/>
      <c r="C229" s="29"/>
      <c r="D229" s="190" t="s">
        <v>1887</v>
      </c>
      <c r="E229" s="29"/>
      <c r="F229" s="191" t="s">
        <v>1891</v>
      </c>
      <c r="G229" s="29"/>
      <c r="H229" s="29"/>
      <c r="I229" s="93"/>
      <c r="J229" s="29"/>
      <c r="K229" s="29"/>
      <c r="L229" s="30"/>
      <c r="M229" s="192"/>
      <c r="N229" s="193"/>
      <c r="O229" s="55"/>
      <c r="P229" s="55"/>
      <c r="Q229" s="55"/>
      <c r="R229" s="55"/>
      <c r="S229" s="55"/>
      <c r="T229" s="56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T229" s="14" t="s">
        <v>1887</v>
      </c>
      <c r="AU229" s="14" t="s">
        <v>84</v>
      </c>
    </row>
    <row r="230" spans="1:65" s="2" customFormat="1" ht="16.5" customHeight="1">
      <c r="A230" s="29"/>
      <c r="B230" s="158"/>
      <c r="C230" s="159" t="s">
        <v>74</v>
      </c>
      <c r="D230" s="159" t="s">
        <v>166</v>
      </c>
      <c r="E230" s="160" t="s">
        <v>1988</v>
      </c>
      <c r="F230" s="161" t="s">
        <v>1989</v>
      </c>
      <c r="G230" s="162" t="s">
        <v>1886</v>
      </c>
      <c r="H230" s="163">
        <v>2</v>
      </c>
      <c r="I230" s="164"/>
      <c r="J230" s="165">
        <f>ROUND(I230*H230,2)</f>
        <v>0</v>
      </c>
      <c r="K230" s="166"/>
      <c r="L230" s="30"/>
      <c r="M230" s="167" t="s">
        <v>1</v>
      </c>
      <c r="N230" s="168" t="s">
        <v>39</v>
      </c>
      <c r="O230" s="55"/>
      <c r="P230" s="169">
        <f>O230*H230</f>
        <v>0</v>
      </c>
      <c r="Q230" s="169">
        <v>0</v>
      </c>
      <c r="R230" s="169">
        <f>Q230*H230</f>
        <v>0</v>
      </c>
      <c r="S230" s="169">
        <v>0</v>
      </c>
      <c r="T230" s="170">
        <f>S230*H230</f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71" t="s">
        <v>536</v>
      </c>
      <c r="AT230" s="171" t="s">
        <v>166</v>
      </c>
      <c r="AU230" s="171" t="s">
        <v>84</v>
      </c>
      <c r="AY230" s="14" t="s">
        <v>163</v>
      </c>
      <c r="BE230" s="172">
        <f>IF(N230="základní",J230,0)</f>
        <v>0</v>
      </c>
      <c r="BF230" s="172">
        <f>IF(N230="snížená",J230,0)</f>
        <v>0</v>
      </c>
      <c r="BG230" s="172">
        <f>IF(N230="zákl. přenesená",J230,0)</f>
        <v>0</v>
      </c>
      <c r="BH230" s="172">
        <f>IF(N230="sníž. přenesená",J230,0)</f>
        <v>0</v>
      </c>
      <c r="BI230" s="172">
        <f>IF(N230="nulová",J230,0)</f>
        <v>0</v>
      </c>
      <c r="BJ230" s="14" t="s">
        <v>82</v>
      </c>
      <c r="BK230" s="172">
        <f>ROUND(I230*H230,2)</f>
        <v>0</v>
      </c>
      <c r="BL230" s="14" t="s">
        <v>536</v>
      </c>
      <c r="BM230" s="171" t="s">
        <v>284</v>
      </c>
    </row>
    <row r="231" spans="1:65" s="2" customFormat="1" ht="19.5">
      <c r="A231" s="29"/>
      <c r="B231" s="30"/>
      <c r="C231" s="29"/>
      <c r="D231" s="190" t="s">
        <v>1887</v>
      </c>
      <c r="E231" s="29"/>
      <c r="F231" s="191" t="s">
        <v>1891</v>
      </c>
      <c r="G231" s="29"/>
      <c r="H231" s="29"/>
      <c r="I231" s="93"/>
      <c r="J231" s="29"/>
      <c r="K231" s="29"/>
      <c r="L231" s="30"/>
      <c r="M231" s="192"/>
      <c r="N231" s="193"/>
      <c r="O231" s="55"/>
      <c r="P231" s="55"/>
      <c r="Q231" s="55"/>
      <c r="R231" s="55"/>
      <c r="S231" s="55"/>
      <c r="T231" s="56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T231" s="14" t="s">
        <v>1887</v>
      </c>
      <c r="AU231" s="14" t="s">
        <v>84</v>
      </c>
    </row>
    <row r="232" spans="1:65" s="2" customFormat="1" ht="16.5" customHeight="1">
      <c r="A232" s="29"/>
      <c r="B232" s="158"/>
      <c r="C232" s="159" t="s">
        <v>74</v>
      </c>
      <c r="D232" s="159" t="s">
        <v>166</v>
      </c>
      <c r="E232" s="160" t="s">
        <v>1990</v>
      </c>
      <c r="F232" s="161" t="s">
        <v>1991</v>
      </c>
      <c r="G232" s="162" t="s">
        <v>1886</v>
      </c>
      <c r="H232" s="163">
        <v>4</v>
      </c>
      <c r="I232" s="164"/>
      <c r="J232" s="165">
        <f>ROUND(I232*H232,2)</f>
        <v>0</v>
      </c>
      <c r="K232" s="166"/>
      <c r="L232" s="30"/>
      <c r="M232" s="167" t="s">
        <v>1</v>
      </c>
      <c r="N232" s="168" t="s">
        <v>39</v>
      </c>
      <c r="O232" s="55"/>
      <c r="P232" s="169">
        <f>O232*H232</f>
        <v>0</v>
      </c>
      <c r="Q232" s="169">
        <v>0</v>
      </c>
      <c r="R232" s="169">
        <f>Q232*H232</f>
        <v>0</v>
      </c>
      <c r="S232" s="169">
        <v>0</v>
      </c>
      <c r="T232" s="170">
        <f>S232*H232</f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71" t="s">
        <v>536</v>
      </c>
      <c r="AT232" s="171" t="s">
        <v>166</v>
      </c>
      <c r="AU232" s="171" t="s">
        <v>84</v>
      </c>
      <c r="AY232" s="14" t="s">
        <v>163</v>
      </c>
      <c r="BE232" s="172">
        <f>IF(N232="základní",J232,0)</f>
        <v>0</v>
      </c>
      <c r="BF232" s="172">
        <f>IF(N232="snížená",J232,0)</f>
        <v>0</v>
      </c>
      <c r="BG232" s="172">
        <f>IF(N232="zákl. přenesená",J232,0)</f>
        <v>0</v>
      </c>
      <c r="BH232" s="172">
        <f>IF(N232="sníž. přenesená",J232,0)</f>
        <v>0</v>
      </c>
      <c r="BI232" s="172">
        <f>IF(N232="nulová",J232,0)</f>
        <v>0</v>
      </c>
      <c r="BJ232" s="14" t="s">
        <v>82</v>
      </c>
      <c r="BK232" s="172">
        <f>ROUND(I232*H232,2)</f>
        <v>0</v>
      </c>
      <c r="BL232" s="14" t="s">
        <v>536</v>
      </c>
      <c r="BM232" s="171" t="s">
        <v>248</v>
      </c>
    </row>
    <row r="233" spans="1:65" s="2" customFormat="1" ht="19.5">
      <c r="A233" s="29"/>
      <c r="B233" s="30"/>
      <c r="C233" s="29"/>
      <c r="D233" s="190" t="s">
        <v>1887</v>
      </c>
      <c r="E233" s="29"/>
      <c r="F233" s="191" t="s">
        <v>1891</v>
      </c>
      <c r="G233" s="29"/>
      <c r="H233" s="29"/>
      <c r="I233" s="93"/>
      <c r="J233" s="29"/>
      <c r="K233" s="29"/>
      <c r="L233" s="30"/>
      <c r="M233" s="192"/>
      <c r="N233" s="193"/>
      <c r="O233" s="55"/>
      <c r="P233" s="55"/>
      <c r="Q233" s="55"/>
      <c r="R233" s="55"/>
      <c r="S233" s="55"/>
      <c r="T233" s="56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T233" s="14" t="s">
        <v>1887</v>
      </c>
      <c r="AU233" s="14" t="s">
        <v>84</v>
      </c>
    </row>
    <row r="234" spans="1:65" s="2" customFormat="1" ht="16.5" customHeight="1">
      <c r="A234" s="29"/>
      <c r="B234" s="158"/>
      <c r="C234" s="159" t="s">
        <v>74</v>
      </c>
      <c r="D234" s="159" t="s">
        <v>166</v>
      </c>
      <c r="E234" s="160" t="s">
        <v>1992</v>
      </c>
      <c r="F234" s="161" t="s">
        <v>1978</v>
      </c>
      <c r="G234" s="162" t="s">
        <v>1886</v>
      </c>
      <c r="H234" s="163">
        <v>4</v>
      </c>
      <c r="I234" s="164"/>
      <c r="J234" s="165">
        <f>ROUND(I234*H234,2)</f>
        <v>0</v>
      </c>
      <c r="K234" s="166"/>
      <c r="L234" s="30"/>
      <c r="M234" s="167" t="s">
        <v>1</v>
      </c>
      <c r="N234" s="168" t="s">
        <v>39</v>
      </c>
      <c r="O234" s="55"/>
      <c r="P234" s="169">
        <f>O234*H234</f>
        <v>0</v>
      </c>
      <c r="Q234" s="169">
        <v>0</v>
      </c>
      <c r="R234" s="169">
        <f>Q234*H234</f>
        <v>0</v>
      </c>
      <c r="S234" s="169">
        <v>0</v>
      </c>
      <c r="T234" s="170">
        <f>S234*H234</f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71" t="s">
        <v>536</v>
      </c>
      <c r="AT234" s="171" t="s">
        <v>166</v>
      </c>
      <c r="AU234" s="171" t="s">
        <v>84</v>
      </c>
      <c r="AY234" s="14" t="s">
        <v>163</v>
      </c>
      <c r="BE234" s="172">
        <f>IF(N234="základní",J234,0)</f>
        <v>0</v>
      </c>
      <c r="BF234" s="172">
        <f>IF(N234="snížená",J234,0)</f>
        <v>0</v>
      </c>
      <c r="BG234" s="172">
        <f>IF(N234="zákl. přenesená",J234,0)</f>
        <v>0</v>
      </c>
      <c r="BH234" s="172">
        <f>IF(N234="sníž. přenesená",J234,0)</f>
        <v>0</v>
      </c>
      <c r="BI234" s="172">
        <f>IF(N234="nulová",J234,0)</f>
        <v>0</v>
      </c>
      <c r="BJ234" s="14" t="s">
        <v>82</v>
      </c>
      <c r="BK234" s="172">
        <f>ROUND(I234*H234,2)</f>
        <v>0</v>
      </c>
      <c r="BL234" s="14" t="s">
        <v>536</v>
      </c>
      <c r="BM234" s="171" t="s">
        <v>239</v>
      </c>
    </row>
    <row r="235" spans="1:65" s="2" customFormat="1" ht="19.5">
      <c r="A235" s="29"/>
      <c r="B235" s="30"/>
      <c r="C235" s="29"/>
      <c r="D235" s="190" t="s">
        <v>1887</v>
      </c>
      <c r="E235" s="29"/>
      <c r="F235" s="191" t="s">
        <v>1891</v>
      </c>
      <c r="G235" s="29"/>
      <c r="H235" s="29"/>
      <c r="I235" s="93"/>
      <c r="J235" s="29"/>
      <c r="K235" s="29"/>
      <c r="L235" s="30"/>
      <c r="M235" s="192"/>
      <c r="N235" s="193"/>
      <c r="O235" s="55"/>
      <c r="P235" s="55"/>
      <c r="Q235" s="55"/>
      <c r="R235" s="55"/>
      <c r="S235" s="55"/>
      <c r="T235" s="56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T235" s="14" t="s">
        <v>1887</v>
      </c>
      <c r="AU235" s="14" t="s">
        <v>84</v>
      </c>
    </row>
    <row r="236" spans="1:65" s="2" customFormat="1" ht="16.5" customHeight="1">
      <c r="A236" s="29"/>
      <c r="B236" s="158"/>
      <c r="C236" s="159" t="s">
        <v>74</v>
      </c>
      <c r="D236" s="159" t="s">
        <v>166</v>
      </c>
      <c r="E236" s="160" t="s">
        <v>1993</v>
      </c>
      <c r="F236" s="161" t="s">
        <v>1994</v>
      </c>
      <c r="G236" s="162" t="s">
        <v>1886</v>
      </c>
      <c r="H236" s="163">
        <v>8</v>
      </c>
      <c r="I236" s="164"/>
      <c r="J236" s="165">
        <f>ROUND(I236*H236,2)</f>
        <v>0</v>
      </c>
      <c r="K236" s="166"/>
      <c r="L236" s="30"/>
      <c r="M236" s="167" t="s">
        <v>1</v>
      </c>
      <c r="N236" s="168" t="s">
        <v>39</v>
      </c>
      <c r="O236" s="55"/>
      <c r="P236" s="169">
        <f>O236*H236</f>
        <v>0</v>
      </c>
      <c r="Q236" s="169">
        <v>0</v>
      </c>
      <c r="R236" s="169">
        <f>Q236*H236</f>
        <v>0</v>
      </c>
      <c r="S236" s="169">
        <v>0</v>
      </c>
      <c r="T236" s="170">
        <f>S236*H236</f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71" t="s">
        <v>536</v>
      </c>
      <c r="AT236" s="171" t="s">
        <v>166</v>
      </c>
      <c r="AU236" s="171" t="s">
        <v>84</v>
      </c>
      <c r="AY236" s="14" t="s">
        <v>163</v>
      </c>
      <c r="BE236" s="172">
        <f>IF(N236="základní",J236,0)</f>
        <v>0</v>
      </c>
      <c r="BF236" s="172">
        <f>IF(N236="snížená",J236,0)</f>
        <v>0</v>
      </c>
      <c r="BG236" s="172">
        <f>IF(N236="zákl. přenesená",J236,0)</f>
        <v>0</v>
      </c>
      <c r="BH236" s="172">
        <f>IF(N236="sníž. přenesená",J236,0)</f>
        <v>0</v>
      </c>
      <c r="BI236" s="172">
        <f>IF(N236="nulová",J236,0)</f>
        <v>0</v>
      </c>
      <c r="BJ236" s="14" t="s">
        <v>82</v>
      </c>
      <c r="BK236" s="172">
        <f>ROUND(I236*H236,2)</f>
        <v>0</v>
      </c>
      <c r="BL236" s="14" t="s">
        <v>536</v>
      </c>
      <c r="BM236" s="171" t="s">
        <v>260</v>
      </c>
    </row>
    <row r="237" spans="1:65" s="2" customFormat="1" ht="19.5">
      <c r="A237" s="29"/>
      <c r="B237" s="30"/>
      <c r="C237" s="29"/>
      <c r="D237" s="190" t="s">
        <v>1887</v>
      </c>
      <c r="E237" s="29"/>
      <c r="F237" s="191" t="s">
        <v>1916</v>
      </c>
      <c r="G237" s="29"/>
      <c r="H237" s="29"/>
      <c r="I237" s="93"/>
      <c r="J237" s="29"/>
      <c r="K237" s="29"/>
      <c r="L237" s="30"/>
      <c r="M237" s="192"/>
      <c r="N237" s="193"/>
      <c r="O237" s="55"/>
      <c r="P237" s="55"/>
      <c r="Q237" s="55"/>
      <c r="R237" s="55"/>
      <c r="S237" s="55"/>
      <c r="T237" s="56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T237" s="14" t="s">
        <v>1887</v>
      </c>
      <c r="AU237" s="14" t="s">
        <v>84</v>
      </c>
    </row>
    <row r="238" spans="1:65" s="2" customFormat="1" ht="16.5" customHeight="1">
      <c r="A238" s="29"/>
      <c r="B238" s="158"/>
      <c r="C238" s="159" t="s">
        <v>74</v>
      </c>
      <c r="D238" s="159" t="s">
        <v>166</v>
      </c>
      <c r="E238" s="160" t="s">
        <v>1995</v>
      </c>
      <c r="F238" s="161" t="s">
        <v>1982</v>
      </c>
      <c r="G238" s="162" t="s">
        <v>1886</v>
      </c>
      <c r="H238" s="163">
        <v>8</v>
      </c>
      <c r="I238" s="164"/>
      <c r="J238" s="165">
        <f>ROUND(I238*H238,2)</f>
        <v>0</v>
      </c>
      <c r="K238" s="166"/>
      <c r="L238" s="30"/>
      <c r="M238" s="167" t="s">
        <v>1</v>
      </c>
      <c r="N238" s="168" t="s">
        <v>39</v>
      </c>
      <c r="O238" s="55"/>
      <c r="P238" s="169">
        <f>O238*H238</f>
        <v>0</v>
      </c>
      <c r="Q238" s="169">
        <v>0</v>
      </c>
      <c r="R238" s="169">
        <f>Q238*H238</f>
        <v>0</v>
      </c>
      <c r="S238" s="169">
        <v>0</v>
      </c>
      <c r="T238" s="170">
        <f>S238*H238</f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71" t="s">
        <v>536</v>
      </c>
      <c r="AT238" s="171" t="s">
        <v>166</v>
      </c>
      <c r="AU238" s="171" t="s">
        <v>84</v>
      </c>
      <c r="AY238" s="14" t="s">
        <v>163</v>
      </c>
      <c r="BE238" s="172">
        <f>IF(N238="základní",J238,0)</f>
        <v>0</v>
      </c>
      <c r="BF238" s="172">
        <f>IF(N238="snížená",J238,0)</f>
        <v>0</v>
      </c>
      <c r="BG238" s="172">
        <f>IF(N238="zákl. přenesená",J238,0)</f>
        <v>0</v>
      </c>
      <c r="BH238" s="172">
        <f>IF(N238="sníž. přenesená",J238,0)</f>
        <v>0</v>
      </c>
      <c r="BI238" s="172">
        <f>IF(N238="nulová",J238,0)</f>
        <v>0</v>
      </c>
      <c r="BJ238" s="14" t="s">
        <v>82</v>
      </c>
      <c r="BK238" s="172">
        <f>ROUND(I238*H238,2)</f>
        <v>0</v>
      </c>
      <c r="BL238" s="14" t="s">
        <v>536</v>
      </c>
      <c r="BM238" s="171" t="s">
        <v>800</v>
      </c>
    </row>
    <row r="239" spans="1:65" s="2" customFormat="1" ht="19.5">
      <c r="A239" s="29"/>
      <c r="B239" s="30"/>
      <c r="C239" s="29"/>
      <c r="D239" s="190" t="s">
        <v>1887</v>
      </c>
      <c r="E239" s="29"/>
      <c r="F239" s="191" t="s">
        <v>1916</v>
      </c>
      <c r="G239" s="29"/>
      <c r="H239" s="29"/>
      <c r="I239" s="93"/>
      <c r="J239" s="29"/>
      <c r="K239" s="29"/>
      <c r="L239" s="30"/>
      <c r="M239" s="192"/>
      <c r="N239" s="193"/>
      <c r="O239" s="55"/>
      <c r="P239" s="55"/>
      <c r="Q239" s="55"/>
      <c r="R239" s="55"/>
      <c r="S239" s="55"/>
      <c r="T239" s="56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T239" s="14" t="s">
        <v>1887</v>
      </c>
      <c r="AU239" s="14" t="s">
        <v>84</v>
      </c>
    </row>
    <row r="240" spans="1:65" s="2" customFormat="1" ht="16.5" customHeight="1">
      <c r="A240" s="29"/>
      <c r="B240" s="158"/>
      <c r="C240" s="159" t="s">
        <v>74</v>
      </c>
      <c r="D240" s="159" t="s">
        <v>166</v>
      </c>
      <c r="E240" s="160" t="s">
        <v>1996</v>
      </c>
      <c r="F240" s="161" t="s">
        <v>1997</v>
      </c>
      <c r="G240" s="162" t="s">
        <v>1886</v>
      </c>
      <c r="H240" s="163">
        <v>2</v>
      </c>
      <c r="I240" s="164"/>
      <c r="J240" s="165">
        <f>ROUND(I240*H240,2)</f>
        <v>0</v>
      </c>
      <c r="K240" s="166"/>
      <c r="L240" s="30"/>
      <c r="M240" s="167" t="s">
        <v>1</v>
      </c>
      <c r="N240" s="168" t="s">
        <v>39</v>
      </c>
      <c r="O240" s="55"/>
      <c r="P240" s="169">
        <f>O240*H240</f>
        <v>0</v>
      </c>
      <c r="Q240" s="169">
        <v>0.5</v>
      </c>
      <c r="R240" s="169">
        <f>Q240*H240</f>
        <v>1</v>
      </c>
      <c r="S240" s="169">
        <v>0</v>
      </c>
      <c r="T240" s="170">
        <f>S240*H240</f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71" t="s">
        <v>536</v>
      </c>
      <c r="AT240" s="171" t="s">
        <v>166</v>
      </c>
      <c r="AU240" s="171" t="s">
        <v>84</v>
      </c>
      <c r="AY240" s="14" t="s">
        <v>163</v>
      </c>
      <c r="BE240" s="172">
        <f>IF(N240="základní",J240,0)</f>
        <v>0</v>
      </c>
      <c r="BF240" s="172">
        <f>IF(N240="snížená",J240,0)</f>
        <v>0</v>
      </c>
      <c r="BG240" s="172">
        <f>IF(N240="zákl. přenesená",J240,0)</f>
        <v>0</v>
      </c>
      <c r="BH240" s="172">
        <f>IF(N240="sníž. přenesená",J240,0)</f>
        <v>0</v>
      </c>
      <c r="BI240" s="172">
        <f>IF(N240="nulová",J240,0)</f>
        <v>0</v>
      </c>
      <c r="BJ240" s="14" t="s">
        <v>82</v>
      </c>
      <c r="BK240" s="172">
        <f>ROUND(I240*H240,2)</f>
        <v>0</v>
      </c>
      <c r="BL240" s="14" t="s">
        <v>536</v>
      </c>
      <c r="BM240" s="171" t="s">
        <v>449</v>
      </c>
    </row>
    <row r="241" spans="1:65" s="2" customFormat="1" ht="19.5">
      <c r="A241" s="29"/>
      <c r="B241" s="30"/>
      <c r="C241" s="29"/>
      <c r="D241" s="190" t="s">
        <v>1887</v>
      </c>
      <c r="E241" s="29"/>
      <c r="F241" s="191" t="s">
        <v>1949</v>
      </c>
      <c r="G241" s="29"/>
      <c r="H241" s="29"/>
      <c r="I241" s="93"/>
      <c r="J241" s="29"/>
      <c r="K241" s="29"/>
      <c r="L241" s="30"/>
      <c r="M241" s="192"/>
      <c r="N241" s="193"/>
      <c r="O241" s="55"/>
      <c r="P241" s="55"/>
      <c r="Q241" s="55"/>
      <c r="R241" s="55"/>
      <c r="S241" s="55"/>
      <c r="T241" s="56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T241" s="14" t="s">
        <v>1887</v>
      </c>
      <c r="AU241" s="14" t="s">
        <v>84</v>
      </c>
    </row>
    <row r="242" spans="1:65" s="2" customFormat="1" ht="16.5" customHeight="1">
      <c r="A242" s="29"/>
      <c r="B242" s="158"/>
      <c r="C242" s="159" t="s">
        <v>74</v>
      </c>
      <c r="D242" s="159" t="s">
        <v>166</v>
      </c>
      <c r="E242" s="160" t="s">
        <v>1998</v>
      </c>
      <c r="F242" s="161" t="s">
        <v>1999</v>
      </c>
      <c r="G242" s="162" t="s">
        <v>1886</v>
      </c>
      <c r="H242" s="163">
        <v>4</v>
      </c>
      <c r="I242" s="164"/>
      <c r="J242" s="165">
        <f>ROUND(I242*H242,2)</f>
        <v>0</v>
      </c>
      <c r="K242" s="166"/>
      <c r="L242" s="30"/>
      <c r="M242" s="167" t="s">
        <v>1</v>
      </c>
      <c r="N242" s="168" t="s">
        <v>39</v>
      </c>
      <c r="O242" s="55"/>
      <c r="P242" s="169">
        <f>O242*H242</f>
        <v>0</v>
      </c>
      <c r="Q242" s="169">
        <v>1.1000000000000001</v>
      </c>
      <c r="R242" s="169">
        <f>Q242*H242</f>
        <v>4.4000000000000004</v>
      </c>
      <c r="S242" s="169">
        <v>0</v>
      </c>
      <c r="T242" s="170">
        <f>S242*H242</f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71" t="s">
        <v>536</v>
      </c>
      <c r="AT242" s="171" t="s">
        <v>166</v>
      </c>
      <c r="AU242" s="171" t="s">
        <v>84</v>
      </c>
      <c r="AY242" s="14" t="s">
        <v>163</v>
      </c>
      <c r="BE242" s="172">
        <f>IF(N242="základní",J242,0)</f>
        <v>0</v>
      </c>
      <c r="BF242" s="172">
        <f>IF(N242="snížená",J242,0)</f>
        <v>0</v>
      </c>
      <c r="BG242" s="172">
        <f>IF(N242="zákl. přenesená",J242,0)</f>
        <v>0</v>
      </c>
      <c r="BH242" s="172">
        <f>IF(N242="sníž. přenesená",J242,0)</f>
        <v>0</v>
      </c>
      <c r="BI242" s="172">
        <f>IF(N242="nulová",J242,0)</f>
        <v>0</v>
      </c>
      <c r="BJ242" s="14" t="s">
        <v>82</v>
      </c>
      <c r="BK242" s="172">
        <f>ROUND(I242*H242,2)</f>
        <v>0</v>
      </c>
      <c r="BL242" s="14" t="s">
        <v>536</v>
      </c>
      <c r="BM242" s="171" t="s">
        <v>457</v>
      </c>
    </row>
    <row r="243" spans="1:65" s="2" customFormat="1" ht="19.5">
      <c r="A243" s="29"/>
      <c r="B243" s="30"/>
      <c r="C243" s="29"/>
      <c r="D243" s="190" t="s">
        <v>1887</v>
      </c>
      <c r="E243" s="29"/>
      <c r="F243" s="191" t="s">
        <v>1949</v>
      </c>
      <c r="G243" s="29"/>
      <c r="H243" s="29"/>
      <c r="I243" s="93"/>
      <c r="J243" s="29"/>
      <c r="K243" s="29"/>
      <c r="L243" s="30"/>
      <c r="M243" s="192"/>
      <c r="N243" s="193"/>
      <c r="O243" s="55"/>
      <c r="P243" s="55"/>
      <c r="Q243" s="55"/>
      <c r="R243" s="55"/>
      <c r="S243" s="55"/>
      <c r="T243" s="56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T243" s="14" t="s">
        <v>1887</v>
      </c>
      <c r="AU243" s="14" t="s">
        <v>84</v>
      </c>
    </row>
    <row r="244" spans="1:65" s="2" customFormat="1" ht="21.75" customHeight="1">
      <c r="A244" s="29"/>
      <c r="B244" s="158"/>
      <c r="C244" s="159" t="s">
        <v>74</v>
      </c>
      <c r="D244" s="159" t="s">
        <v>166</v>
      </c>
      <c r="E244" s="160" t="s">
        <v>2000</v>
      </c>
      <c r="F244" s="161" t="s">
        <v>2001</v>
      </c>
      <c r="G244" s="162" t="s">
        <v>1886</v>
      </c>
      <c r="H244" s="163">
        <v>2</v>
      </c>
      <c r="I244" s="164"/>
      <c r="J244" s="165">
        <f>ROUND(I244*H244,2)</f>
        <v>0</v>
      </c>
      <c r="K244" s="166"/>
      <c r="L244" s="30"/>
      <c r="M244" s="167" t="s">
        <v>1</v>
      </c>
      <c r="N244" s="168" t="s">
        <v>39</v>
      </c>
      <c r="O244" s="55"/>
      <c r="P244" s="169">
        <f>O244*H244</f>
        <v>0</v>
      </c>
      <c r="Q244" s="169">
        <v>0</v>
      </c>
      <c r="R244" s="169">
        <f>Q244*H244</f>
        <v>0</v>
      </c>
      <c r="S244" s="169">
        <v>0</v>
      </c>
      <c r="T244" s="170">
        <f>S244*H244</f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71" t="s">
        <v>536</v>
      </c>
      <c r="AT244" s="171" t="s">
        <v>166</v>
      </c>
      <c r="AU244" s="171" t="s">
        <v>84</v>
      </c>
      <c r="AY244" s="14" t="s">
        <v>163</v>
      </c>
      <c r="BE244" s="172">
        <f>IF(N244="základní",J244,0)</f>
        <v>0</v>
      </c>
      <c r="BF244" s="172">
        <f>IF(N244="snížená",J244,0)</f>
        <v>0</v>
      </c>
      <c r="BG244" s="172">
        <f>IF(N244="zákl. přenesená",J244,0)</f>
        <v>0</v>
      </c>
      <c r="BH244" s="172">
        <f>IF(N244="sníž. přenesená",J244,0)</f>
        <v>0</v>
      </c>
      <c r="BI244" s="172">
        <f>IF(N244="nulová",J244,0)</f>
        <v>0</v>
      </c>
      <c r="BJ244" s="14" t="s">
        <v>82</v>
      </c>
      <c r="BK244" s="172">
        <f>ROUND(I244*H244,2)</f>
        <v>0</v>
      </c>
      <c r="BL244" s="14" t="s">
        <v>536</v>
      </c>
      <c r="BM244" s="171" t="s">
        <v>461</v>
      </c>
    </row>
    <row r="245" spans="1:65" s="2" customFormat="1" ht="19.5">
      <c r="A245" s="29"/>
      <c r="B245" s="30"/>
      <c r="C245" s="29"/>
      <c r="D245" s="190" t="s">
        <v>1887</v>
      </c>
      <c r="E245" s="29"/>
      <c r="F245" s="191" t="s">
        <v>1888</v>
      </c>
      <c r="G245" s="29"/>
      <c r="H245" s="29"/>
      <c r="I245" s="93"/>
      <c r="J245" s="29"/>
      <c r="K245" s="29"/>
      <c r="L245" s="30"/>
      <c r="M245" s="192"/>
      <c r="N245" s="193"/>
      <c r="O245" s="55"/>
      <c r="P245" s="55"/>
      <c r="Q245" s="55"/>
      <c r="R245" s="55"/>
      <c r="S245" s="55"/>
      <c r="T245" s="56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T245" s="14" t="s">
        <v>1887</v>
      </c>
      <c r="AU245" s="14" t="s">
        <v>84</v>
      </c>
    </row>
    <row r="246" spans="1:65" s="2" customFormat="1" ht="21.75" customHeight="1">
      <c r="A246" s="29"/>
      <c r="B246" s="158"/>
      <c r="C246" s="159" t="s">
        <v>74</v>
      </c>
      <c r="D246" s="159" t="s">
        <v>166</v>
      </c>
      <c r="E246" s="160" t="s">
        <v>2002</v>
      </c>
      <c r="F246" s="161" t="s">
        <v>2003</v>
      </c>
      <c r="G246" s="162" t="s">
        <v>1886</v>
      </c>
      <c r="H246" s="163">
        <v>1</v>
      </c>
      <c r="I246" s="164"/>
      <c r="J246" s="165">
        <f>ROUND(I246*H246,2)</f>
        <v>0</v>
      </c>
      <c r="K246" s="166"/>
      <c r="L246" s="30"/>
      <c r="M246" s="167" t="s">
        <v>1</v>
      </c>
      <c r="N246" s="168" t="s">
        <v>39</v>
      </c>
      <c r="O246" s="55"/>
      <c r="P246" s="169">
        <f>O246*H246</f>
        <v>0</v>
      </c>
      <c r="Q246" s="169">
        <v>0</v>
      </c>
      <c r="R246" s="169">
        <f>Q246*H246</f>
        <v>0</v>
      </c>
      <c r="S246" s="169">
        <v>0</v>
      </c>
      <c r="T246" s="170">
        <f>S246*H246</f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71" t="s">
        <v>536</v>
      </c>
      <c r="AT246" s="171" t="s">
        <v>166</v>
      </c>
      <c r="AU246" s="171" t="s">
        <v>84</v>
      </c>
      <c r="AY246" s="14" t="s">
        <v>163</v>
      </c>
      <c r="BE246" s="172">
        <f>IF(N246="základní",J246,0)</f>
        <v>0</v>
      </c>
      <c r="BF246" s="172">
        <f>IF(N246="snížená",J246,0)</f>
        <v>0</v>
      </c>
      <c r="BG246" s="172">
        <f>IF(N246="zákl. přenesená",J246,0)</f>
        <v>0</v>
      </c>
      <c r="BH246" s="172">
        <f>IF(N246="sníž. přenesená",J246,0)</f>
        <v>0</v>
      </c>
      <c r="BI246" s="172">
        <f>IF(N246="nulová",J246,0)</f>
        <v>0</v>
      </c>
      <c r="BJ246" s="14" t="s">
        <v>82</v>
      </c>
      <c r="BK246" s="172">
        <f>ROUND(I246*H246,2)</f>
        <v>0</v>
      </c>
      <c r="BL246" s="14" t="s">
        <v>536</v>
      </c>
      <c r="BM246" s="171" t="s">
        <v>433</v>
      </c>
    </row>
    <row r="247" spans="1:65" s="2" customFormat="1" ht="19.5">
      <c r="A247" s="29"/>
      <c r="B247" s="30"/>
      <c r="C247" s="29"/>
      <c r="D247" s="190" t="s">
        <v>1887</v>
      </c>
      <c r="E247" s="29"/>
      <c r="F247" s="191" t="s">
        <v>1916</v>
      </c>
      <c r="G247" s="29"/>
      <c r="H247" s="29"/>
      <c r="I247" s="93"/>
      <c r="J247" s="29"/>
      <c r="K247" s="29"/>
      <c r="L247" s="30"/>
      <c r="M247" s="192"/>
      <c r="N247" s="193"/>
      <c r="O247" s="55"/>
      <c r="P247" s="55"/>
      <c r="Q247" s="55"/>
      <c r="R247" s="55"/>
      <c r="S247" s="55"/>
      <c r="T247" s="56"/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T247" s="14" t="s">
        <v>1887</v>
      </c>
      <c r="AU247" s="14" t="s">
        <v>84</v>
      </c>
    </row>
    <row r="248" spans="1:65" s="2" customFormat="1" ht="21.75" customHeight="1">
      <c r="A248" s="29"/>
      <c r="B248" s="158"/>
      <c r="C248" s="159" t="s">
        <v>74</v>
      </c>
      <c r="D248" s="159" t="s">
        <v>166</v>
      </c>
      <c r="E248" s="160" t="s">
        <v>2004</v>
      </c>
      <c r="F248" s="161" t="s">
        <v>2005</v>
      </c>
      <c r="G248" s="162" t="s">
        <v>1886</v>
      </c>
      <c r="H248" s="163">
        <v>1</v>
      </c>
      <c r="I248" s="164"/>
      <c r="J248" s="165">
        <f>ROUND(I248*H248,2)</f>
        <v>0</v>
      </c>
      <c r="K248" s="166"/>
      <c r="L248" s="30"/>
      <c r="M248" s="167" t="s">
        <v>1</v>
      </c>
      <c r="N248" s="168" t="s">
        <v>39</v>
      </c>
      <c r="O248" s="55"/>
      <c r="P248" s="169">
        <f>O248*H248</f>
        <v>0</v>
      </c>
      <c r="Q248" s="169">
        <v>0</v>
      </c>
      <c r="R248" s="169">
        <f>Q248*H248</f>
        <v>0</v>
      </c>
      <c r="S248" s="169">
        <v>0</v>
      </c>
      <c r="T248" s="170">
        <f>S248*H248</f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71" t="s">
        <v>536</v>
      </c>
      <c r="AT248" s="171" t="s">
        <v>166</v>
      </c>
      <c r="AU248" s="171" t="s">
        <v>84</v>
      </c>
      <c r="AY248" s="14" t="s">
        <v>163</v>
      </c>
      <c r="BE248" s="172">
        <f>IF(N248="základní",J248,0)</f>
        <v>0</v>
      </c>
      <c r="BF248" s="172">
        <f>IF(N248="snížená",J248,0)</f>
        <v>0</v>
      </c>
      <c r="BG248" s="172">
        <f>IF(N248="zákl. přenesená",J248,0)</f>
        <v>0</v>
      </c>
      <c r="BH248" s="172">
        <f>IF(N248="sníž. přenesená",J248,0)</f>
        <v>0</v>
      </c>
      <c r="BI248" s="172">
        <f>IF(N248="nulová",J248,0)</f>
        <v>0</v>
      </c>
      <c r="BJ248" s="14" t="s">
        <v>82</v>
      </c>
      <c r="BK248" s="172">
        <f>ROUND(I248*H248,2)</f>
        <v>0</v>
      </c>
      <c r="BL248" s="14" t="s">
        <v>536</v>
      </c>
      <c r="BM248" s="171" t="s">
        <v>2006</v>
      </c>
    </row>
    <row r="249" spans="1:65" s="2" customFormat="1" ht="19.5">
      <c r="A249" s="29"/>
      <c r="B249" s="30"/>
      <c r="C249" s="29"/>
      <c r="D249" s="190" t="s">
        <v>1887</v>
      </c>
      <c r="E249" s="29"/>
      <c r="F249" s="191" t="s">
        <v>1916</v>
      </c>
      <c r="G249" s="29"/>
      <c r="H249" s="29"/>
      <c r="I249" s="93"/>
      <c r="J249" s="29"/>
      <c r="K249" s="29"/>
      <c r="L249" s="30"/>
      <c r="M249" s="192"/>
      <c r="N249" s="193"/>
      <c r="O249" s="55"/>
      <c r="P249" s="55"/>
      <c r="Q249" s="55"/>
      <c r="R249" s="55"/>
      <c r="S249" s="55"/>
      <c r="T249" s="56"/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T249" s="14" t="s">
        <v>1887</v>
      </c>
      <c r="AU249" s="14" t="s">
        <v>84</v>
      </c>
    </row>
    <row r="250" spans="1:65" s="2" customFormat="1" ht="33" customHeight="1">
      <c r="A250" s="29"/>
      <c r="B250" s="158"/>
      <c r="C250" s="159" t="s">
        <v>74</v>
      </c>
      <c r="D250" s="159" t="s">
        <v>166</v>
      </c>
      <c r="E250" s="160" t="s">
        <v>2007</v>
      </c>
      <c r="F250" s="161" t="s">
        <v>2008</v>
      </c>
      <c r="G250" s="162" t="s">
        <v>1956</v>
      </c>
      <c r="H250" s="163">
        <v>5</v>
      </c>
      <c r="I250" s="164"/>
      <c r="J250" s="165">
        <f>ROUND(I250*H250,2)</f>
        <v>0</v>
      </c>
      <c r="K250" s="166"/>
      <c r="L250" s="30"/>
      <c r="M250" s="167" t="s">
        <v>1</v>
      </c>
      <c r="N250" s="168" t="s">
        <v>39</v>
      </c>
      <c r="O250" s="55"/>
      <c r="P250" s="169">
        <f>O250*H250</f>
        <v>0</v>
      </c>
      <c r="Q250" s="169">
        <v>1</v>
      </c>
      <c r="R250" s="169">
        <f>Q250*H250</f>
        <v>5</v>
      </c>
      <c r="S250" s="169">
        <v>0</v>
      </c>
      <c r="T250" s="170">
        <f>S250*H250</f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71" t="s">
        <v>536</v>
      </c>
      <c r="AT250" s="171" t="s">
        <v>166</v>
      </c>
      <c r="AU250" s="171" t="s">
        <v>84</v>
      </c>
      <c r="AY250" s="14" t="s">
        <v>163</v>
      </c>
      <c r="BE250" s="172">
        <f>IF(N250="základní",J250,0)</f>
        <v>0</v>
      </c>
      <c r="BF250" s="172">
        <f>IF(N250="snížená",J250,0)</f>
        <v>0</v>
      </c>
      <c r="BG250" s="172">
        <f>IF(N250="zákl. přenesená",J250,0)</f>
        <v>0</v>
      </c>
      <c r="BH250" s="172">
        <f>IF(N250="sníž. přenesená",J250,0)</f>
        <v>0</v>
      </c>
      <c r="BI250" s="172">
        <f>IF(N250="nulová",J250,0)</f>
        <v>0</v>
      </c>
      <c r="BJ250" s="14" t="s">
        <v>82</v>
      </c>
      <c r="BK250" s="172">
        <f>ROUND(I250*H250,2)</f>
        <v>0</v>
      </c>
      <c r="BL250" s="14" t="s">
        <v>536</v>
      </c>
      <c r="BM250" s="171" t="s">
        <v>2009</v>
      </c>
    </row>
    <row r="251" spans="1:65" s="2" customFormat="1" ht="19.5">
      <c r="A251" s="29"/>
      <c r="B251" s="30"/>
      <c r="C251" s="29"/>
      <c r="D251" s="190" t="s">
        <v>1887</v>
      </c>
      <c r="E251" s="29"/>
      <c r="F251" s="191" t="s">
        <v>1949</v>
      </c>
      <c r="G251" s="29"/>
      <c r="H251" s="29"/>
      <c r="I251" s="93"/>
      <c r="J251" s="29"/>
      <c r="K251" s="29"/>
      <c r="L251" s="30"/>
      <c r="M251" s="192"/>
      <c r="N251" s="193"/>
      <c r="O251" s="55"/>
      <c r="P251" s="55"/>
      <c r="Q251" s="55"/>
      <c r="R251" s="55"/>
      <c r="S251" s="55"/>
      <c r="T251" s="56"/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T251" s="14" t="s">
        <v>1887</v>
      </c>
      <c r="AU251" s="14" t="s">
        <v>84</v>
      </c>
    </row>
    <row r="252" spans="1:65" s="2" customFormat="1" ht="33" customHeight="1">
      <c r="A252" s="29"/>
      <c r="B252" s="158"/>
      <c r="C252" s="159" t="s">
        <v>74</v>
      </c>
      <c r="D252" s="159" t="s">
        <v>166</v>
      </c>
      <c r="E252" s="160" t="s">
        <v>2010</v>
      </c>
      <c r="F252" s="161" t="s">
        <v>2011</v>
      </c>
      <c r="G252" s="162" t="s">
        <v>1956</v>
      </c>
      <c r="H252" s="163">
        <v>35</v>
      </c>
      <c r="I252" s="164"/>
      <c r="J252" s="165">
        <f>ROUND(I252*H252,2)</f>
        <v>0</v>
      </c>
      <c r="K252" s="166"/>
      <c r="L252" s="30"/>
      <c r="M252" s="167" t="s">
        <v>1</v>
      </c>
      <c r="N252" s="168" t="s">
        <v>39</v>
      </c>
      <c r="O252" s="55"/>
      <c r="P252" s="169">
        <f>O252*H252</f>
        <v>0</v>
      </c>
      <c r="Q252" s="169">
        <v>1</v>
      </c>
      <c r="R252" s="169">
        <f>Q252*H252</f>
        <v>35</v>
      </c>
      <c r="S252" s="169">
        <v>0</v>
      </c>
      <c r="T252" s="170">
        <f>S252*H252</f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71" t="s">
        <v>536</v>
      </c>
      <c r="AT252" s="171" t="s">
        <v>166</v>
      </c>
      <c r="AU252" s="171" t="s">
        <v>84</v>
      </c>
      <c r="AY252" s="14" t="s">
        <v>163</v>
      </c>
      <c r="BE252" s="172">
        <f>IF(N252="základní",J252,0)</f>
        <v>0</v>
      </c>
      <c r="BF252" s="172">
        <f>IF(N252="snížená",J252,0)</f>
        <v>0</v>
      </c>
      <c r="BG252" s="172">
        <f>IF(N252="zákl. přenesená",J252,0)</f>
        <v>0</v>
      </c>
      <c r="BH252" s="172">
        <f>IF(N252="sníž. přenesená",J252,0)</f>
        <v>0</v>
      </c>
      <c r="BI252" s="172">
        <f>IF(N252="nulová",J252,0)</f>
        <v>0</v>
      </c>
      <c r="BJ252" s="14" t="s">
        <v>82</v>
      </c>
      <c r="BK252" s="172">
        <f>ROUND(I252*H252,2)</f>
        <v>0</v>
      </c>
      <c r="BL252" s="14" t="s">
        <v>536</v>
      </c>
      <c r="BM252" s="171" t="s">
        <v>859</v>
      </c>
    </row>
    <row r="253" spans="1:65" s="2" customFormat="1" ht="19.5">
      <c r="A253" s="29"/>
      <c r="B253" s="30"/>
      <c r="C253" s="29"/>
      <c r="D253" s="190" t="s">
        <v>1887</v>
      </c>
      <c r="E253" s="29"/>
      <c r="F253" s="191" t="s">
        <v>1916</v>
      </c>
      <c r="G253" s="29"/>
      <c r="H253" s="29"/>
      <c r="I253" s="93"/>
      <c r="J253" s="29"/>
      <c r="K253" s="29"/>
      <c r="L253" s="30"/>
      <c r="M253" s="192"/>
      <c r="N253" s="193"/>
      <c r="O253" s="55"/>
      <c r="P253" s="55"/>
      <c r="Q253" s="55"/>
      <c r="R253" s="55"/>
      <c r="S253" s="55"/>
      <c r="T253" s="56"/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T253" s="14" t="s">
        <v>1887</v>
      </c>
      <c r="AU253" s="14" t="s">
        <v>84</v>
      </c>
    </row>
    <row r="254" spans="1:65" s="2" customFormat="1" ht="33" customHeight="1">
      <c r="A254" s="29"/>
      <c r="B254" s="158"/>
      <c r="C254" s="159" t="s">
        <v>74</v>
      </c>
      <c r="D254" s="159" t="s">
        <v>166</v>
      </c>
      <c r="E254" s="160" t="s">
        <v>2012</v>
      </c>
      <c r="F254" s="161" t="s">
        <v>2013</v>
      </c>
      <c r="G254" s="162" t="s">
        <v>1956</v>
      </c>
      <c r="H254" s="163">
        <v>26</v>
      </c>
      <c r="I254" s="164"/>
      <c r="J254" s="165">
        <f>ROUND(I254*H254,2)</f>
        <v>0</v>
      </c>
      <c r="K254" s="166"/>
      <c r="L254" s="30"/>
      <c r="M254" s="167" t="s">
        <v>1</v>
      </c>
      <c r="N254" s="168" t="s">
        <v>39</v>
      </c>
      <c r="O254" s="55"/>
      <c r="P254" s="169">
        <f>O254*H254</f>
        <v>0</v>
      </c>
      <c r="Q254" s="169">
        <v>3</v>
      </c>
      <c r="R254" s="169">
        <f>Q254*H254</f>
        <v>78</v>
      </c>
      <c r="S254" s="169">
        <v>0</v>
      </c>
      <c r="T254" s="170">
        <f>S254*H254</f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71" t="s">
        <v>536</v>
      </c>
      <c r="AT254" s="171" t="s">
        <v>166</v>
      </c>
      <c r="AU254" s="171" t="s">
        <v>84</v>
      </c>
      <c r="AY254" s="14" t="s">
        <v>163</v>
      </c>
      <c r="BE254" s="172">
        <f>IF(N254="základní",J254,0)</f>
        <v>0</v>
      </c>
      <c r="BF254" s="172">
        <f>IF(N254="snížená",J254,0)</f>
        <v>0</v>
      </c>
      <c r="BG254" s="172">
        <f>IF(N254="zákl. přenesená",J254,0)</f>
        <v>0</v>
      </c>
      <c r="BH254" s="172">
        <f>IF(N254="sníž. přenesená",J254,0)</f>
        <v>0</v>
      </c>
      <c r="BI254" s="172">
        <f>IF(N254="nulová",J254,0)</f>
        <v>0</v>
      </c>
      <c r="BJ254" s="14" t="s">
        <v>82</v>
      </c>
      <c r="BK254" s="172">
        <f>ROUND(I254*H254,2)</f>
        <v>0</v>
      </c>
      <c r="BL254" s="14" t="s">
        <v>536</v>
      </c>
      <c r="BM254" s="171" t="s">
        <v>851</v>
      </c>
    </row>
    <row r="255" spans="1:65" s="2" customFormat="1" ht="19.5">
      <c r="A255" s="29"/>
      <c r="B255" s="30"/>
      <c r="C255" s="29"/>
      <c r="D255" s="190" t="s">
        <v>1887</v>
      </c>
      <c r="E255" s="29"/>
      <c r="F255" s="191" t="s">
        <v>1949</v>
      </c>
      <c r="G255" s="29"/>
      <c r="H255" s="29"/>
      <c r="I255" s="93"/>
      <c r="J255" s="29"/>
      <c r="K255" s="29"/>
      <c r="L255" s="30"/>
      <c r="M255" s="192"/>
      <c r="N255" s="193"/>
      <c r="O255" s="55"/>
      <c r="P255" s="55"/>
      <c r="Q255" s="55"/>
      <c r="R255" s="55"/>
      <c r="S255" s="55"/>
      <c r="T255" s="56"/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T255" s="14" t="s">
        <v>1887</v>
      </c>
      <c r="AU255" s="14" t="s">
        <v>84</v>
      </c>
    </row>
    <row r="256" spans="1:65" s="2" customFormat="1" ht="33" customHeight="1">
      <c r="A256" s="29"/>
      <c r="B256" s="158"/>
      <c r="C256" s="159" t="s">
        <v>74</v>
      </c>
      <c r="D256" s="159" t="s">
        <v>166</v>
      </c>
      <c r="E256" s="160" t="s">
        <v>2014</v>
      </c>
      <c r="F256" s="161" t="s">
        <v>2013</v>
      </c>
      <c r="G256" s="162" t="s">
        <v>1956</v>
      </c>
      <c r="H256" s="163">
        <v>6</v>
      </c>
      <c r="I256" s="164"/>
      <c r="J256" s="165">
        <f>ROUND(I256*H256,2)</f>
        <v>0</v>
      </c>
      <c r="K256" s="166"/>
      <c r="L256" s="30"/>
      <c r="M256" s="167" t="s">
        <v>1</v>
      </c>
      <c r="N256" s="168" t="s">
        <v>39</v>
      </c>
      <c r="O256" s="55"/>
      <c r="P256" s="169">
        <f>O256*H256</f>
        <v>0</v>
      </c>
      <c r="Q256" s="169">
        <v>3</v>
      </c>
      <c r="R256" s="169">
        <f>Q256*H256</f>
        <v>18</v>
      </c>
      <c r="S256" s="169">
        <v>0</v>
      </c>
      <c r="T256" s="170">
        <f>S256*H256</f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71" t="s">
        <v>536</v>
      </c>
      <c r="AT256" s="171" t="s">
        <v>166</v>
      </c>
      <c r="AU256" s="171" t="s">
        <v>84</v>
      </c>
      <c r="AY256" s="14" t="s">
        <v>163</v>
      </c>
      <c r="BE256" s="172">
        <f>IF(N256="základní",J256,0)</f>
        <v>0</v>
      </c>
      <c r="BF256" s="172">
        <f>IF(N256="snížená",J256,0)</f>
        <v>0</v>
      </c>
      <c r="BG256" s="172">
        <f>IF(N256="zákl. přenesená",J256,0)</f>
        <v>0</v>
      </c>
      <c r="BH256" s="172">
        <f>IF(N256="sníž. přenesená",J256,0)</f>
        <v>0</v>
      </c>
      <c r="BI256" s="172">
        <f>IF(N256="nulová",J256,0)</f>
        <v>0</v>
      </c>
      <c r="BJ256" s="14" t="s">
        <v>82</v>
      </c>
      <c r="BK256" s="172">
        <f>ROUND(I256*H256,2)</f>
        <v>0</v>
      </c>
      <c r="BL256" s="14" t="s">
        <v>536</v>
      </c>
      <c r="BM256" s="171" t="s">
        <v>621</v>
      </c>
    </row>
    <row r="257" spans="1:65" s="2" customFormat="1" ht="19.5">
      <c r="A257" s="29"/>
      <c r="B257" s="30"/>
      <c r="C257" s="29"/>
      <c r="D257" s="190" t="s">
        <v>1887</v>
      </c>
      <c r="E257" s="29"/>
      <c r="F257" s="191" t="s">
        <v>1916</v>
      </c>
      <c r="G257" s="29"/>
      <c r="H257" s="29"/>
      <c r="I257" s="93"/>
      <c r="J257" s="29"/>
      <c r="K257" s="29"/>
      <c r="L257" s="30"/>
      <c r="M257" s="192"/>
      <c r="N257" s="193"/>
      <c r="O257" s="55"/>
      <c r="P257" s="55"/>
      <c r="Q257" s="55"/>
      <c r="R257" s="55"/>
      <c r="S257" s="55"/>
      <c r="T257" s="56"/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T257" s="14" t="s">
        <v>1887</v>
      </c>
      <c r="AU257" s="14" t="s">
        <v>84</v>
      </c>
    </row>
    <row r="258" spans="1:65" s="2" customFormat="1" ht="33" customHeight="1">
      <c r="A258" s="29"/>
      <c r="B258" s="158"/>
      <c r="C258" s="159" t="s">
        <v>74</v>
      </c>
      <c r="D258" s="159" t="s">
        <v>166</v>
      </c>
      <c r="E258" s="160" t="s">
        <v>2015</v>
      </c>
      <c r="F258" s="161" t="s">
        <v>2016</v>
      </c>
      <c r="G258" s="162" t="s">
        <v>1956</v>
      </c>
      <c r="H258" s="163">
        <v>12</v>
      </c>
      <c r="I258" s="164"/>
      <c r="J258" s="165">
        <f>ROUND(I258*H258,2)</f>
        <v>0</v>
      </c>
      <c r="K258" s="166"/>
      <c r="L258" s="30"/>
      <c r="M258" s="167" t="s">
        <v>1</v>
      </c>
      <c r="N258" s="168" t="s">
        <v>39</v>
      </c>
      <c r="O258" s="55"/>
      <c r="P258" s="169">
        <f>O258*H258</f>
        <v>0</v>
      </c>
      <c r="Q258" s="169">
        <v>14</v>
      </c>
      <c r="R258" s="169">
        <f>Q258*H258</f>
        <v>168</v>
      </c>
      <c r="S258" s="169">
        <v>0</v>
      </c>
      <c r="T258" s="170">
        <f>S258*H258</f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71" t="s">
        <v>536</v>
      </c>
      <c r="AT258" s="171" t="s">
        <v>166</v>
      </c>
      <c r="AU258" s="171" t="s">
        <v>84</v>
      </c>
      <c r="AY258" s="14" t="s">
        <v>163</v>
      </c>
      <c r="BE258" s="172">
        <f>IF(N258="základní",J258,0)</f>
        <v>0</v>
      </c>
      <c r="BF258" s="172">
        <f>IF(N258="snížená",J258,0)</f>
        <v>0</v>
      </c>
      <c r="BG258" s="172">
        <f>IF(N258="zákl. přenesená",J258,0)</f>
        <v>0</v>
      </c>
      <c r="BH258" s="172">
        <f>IF(N258="sníž. přenesená",J258,0)</f>
        <v>0</v>
      </c>
      <c r="BI258" s="172">
        <f>IF(N258="nulová",J258,0)</f>
        <v>0</v>
      </c>
      <c r="BJ258" s="14" t="s">
        <v>82</v>
      </c>
      <c r="BK258" s="172">
        <f>ROUND(I258*H258,2)</f>
        <v>0</v>
      </c>
      <c r="BL258" s="14" t="s">
        <v>536</v>
      </c>
      <c r="BM258" s="171" t="s">
        <v>758</v>
      </c>
    </row>
    <row r="259" spans="1:65" s="2" customFormat="1" ht="19.5">
      <c r="A259" s="29"/>
      <c r="B259" s="30"/>
      <c r="C259" s="29"/>
      <c r="D259" s="190" t="s">
        <v>1887</v>
      </c>
      <c r="E259" s="29"/>
      <c r="F259" s="191" t="s">
        <v>1888</v>
      </c>
      <c r="G259" s="29"/>
      <c r="H259" s="29"/>
      <c r="I259" s="93"/>
      <c r="J259" s="29"/>
      <c r="K259" s="29"/>
      <c r="L259" s="30"/>
      <c r="M259" s="192"/>
      <c r="N259" s="193"/>
      <c r="O259" s="55"/>
      <c r="P259" s="55"/>
      <c r="Q259" s="55"/>
      <c r="R259" s="55"/>
      <c r="S259" s="55"/>
      <c r="T259" s="56"/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T259" s="14" t="s">
        <v>1887</v>
      </c>
      <c r="AU259" s="14" t="s">
        <v>84</v>
      </c>
    </row>
    <row r="260" spans="1:65" s="2" customFormat="1" ht="55.5" customHeight="1">
      <c r="A260" s="29"/>
      <c r="B260" s="158"/>
      <c r="C260" s="159" t="s">
        <v>74</v>
      </c>
      <c r="D260" s="159" t="s">
        <v>166</v>
      </c>
      <c r="E260" s="160" t="s">
        <v>2017</v>
      </c>
      <c r="F260" s="161" t="s">
        <v>2018</v>
      </c>
      <c r="G260" s="162" t="s">
        <v>169</v>
      </c>
      <c r="H260" s="163">
        <v>326</v>
      </c>
      <c r="I260" s="164"/>
      <c r="J260" s="165">
        <f>ROUND(I260*H260,2)</f>
        <v>0</v>
      </c>
      <c r="K260" s="166"/>
      <c r="L260" s="30"/>
      <c r="M260" s="167" t="s">
        <v>1</v>
      </c>
      <c r="N260" s="168" t="s">
        <v>39</v>
      </c>
      <c r="O260" s="55"/>
      <c r="P260" s="169">
        <f>O260*H260</f>
        <v>0</v>
      </c>
      <c r="Q260" s="169">
        <v>10</v>
      </c>
      <c r="R260" s="169">
        <f>Q260*H260</f>
        <v>3260</v>
      </c>
      <c r="S260" s="169">
        <v>0</v>
      </c>
      <c r="T260" s="170">
        <f>S260*H260</f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71" t="s">
        <v>536</v>
      </c>
      <c r="AT260" s="171" t="s">
        <v>166</v>
      </c>
      <c r="AU260" s="171" t="s">
        <v>84</v>
      </c>
      <c r="AY260" s="14" t="s">
        <v>163</v>
      </c>
      <c r="BE260" s="172">
        <f>IF(N260="základní",J260,0)</f>
        <v>0</v>
      </c>
      <c r="BF260" s="172">
        <f>IF(N260="snížená",J260,0)</f>
        <v>0</v>
      </c>
      <c r="BG260" s="172">
        <f>IF(N260="zákl. přenesená",J260,0)</f>
        <v>0</v>
      </c>
      <c r="BH260" s="172">
        <f>IF(N260="sníž. přenesená",J260,0)</f>
        <v>0</v>
      </c>
      <c r="BI260" s="172">
        <f>IF(N260="nulová",J260,0)</f>
        <v>0</v>
      </c>
      <c r="BJ260" s="14" t="s">
        <v>82</v>
      </c>
      <c r="BK260" s="172">
        <f>ROUND(I260*H260,2)</f>
        <v>0</v>
      </c>
      <c r="BL260" s="14" t="s">
        <v>536</v>
      </c>
      <c r="BM260" s="171" t="s">
        <v>766</v>
      </c>
    </row>
    <row r="261" spans="1:65" s="2" customFormat="1" ht="19.5">
      <c r="A261" s="29"/>
      <c r="B261" s="30"/>
      <c r="C261" s="29"/>
      <c r="D261" s="190" t="s">
        <v>1887</v>
      </c>
      <c r="E261" s="29"/>
      <c r="F261" s="191" t="s">
        <v>1949</v>
      </c>
      <c r="G261" s="29"/>
      <c r="H261" s="29"/>
      <c r="I261" s="93"/>
      <c r="J261" s="29"/>
      <c r="K261" s="29"/>
      <c r="L261" s="30"/>
      <c r="M261" s="192"/>
      <c r="N261" s="193"/>
      <c r="O261" s="55"/>
      <c r="P261" s="55"/>
      <c r="Q261" s="55"/>
      <c r="R261" s="55"/>
      <c r="S261" s="55"/>
      <c r="T261" s="56"/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T261" s="14" t="s">
        <v>1887</v>
      </c>
      <c r="AU261" s="14" t="s">
        <v>84</v>
      </c>
    </row>
    <row r="262" spans="1:65" s="2" customFormat="1" ht="21.75" customHeight="1">
      <c r="A262" s="29"/>
      <c r="B262" s="158"/>
      <c r="C262" s="159" t="s">
        <v>74</v>
      </c>
      <c r="D262" s="159" t="s">
        <v>166</v>
      </c>
      <c r="E262" s="160" t="s">
        <v>2019</v>
      </c>
      <c r="F262" s="161" t="s">
        <v>2020</v>
      </c>
      <c r="G262" s="162" t="s">
        <v>169</v>
      </c>
      <c r="H262" s="163">
        <v>17</v>
      </c>
      <c r="I262" s="164"/>
      <c r="J262" s="165">
        <f>ROUND(I262*H262,2)</f>
        <v>0</v>
      </c>
      <c r="K262" s="166"/>
      <c r="L262" s="30"/>
      <c r="M262" s="167" t="s">
        <v>1</v>
      </c>
      <c r="N262" s="168" t="s">
        <v>39</v>
      </c>
      <c r="O262" s="55"/>
      <c r="P262" s="169">
        <f>O262*H262</f>
        <v>0</v>
      </c>
      <c r="Q262" s="169">
        <v>2</v>
      </c>
      <c r="R262" s="169">
        <f>Q262*H262</f>
        <v>34</v>
      </c>
      <c r="S262" s="169">
        <v>0</v>
      </c>
      <c r="T262" s="170">
        <f>S262*H262</f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71" t="s">
        <v>536</v>
      </c>
      <c r="AT262" s="171" t="s">
        <v>166</v>
      </c>
      <c r="AU262" s="171" t="s">
        <v>84</v>
      </c>
      <c r="AY262" s="14" t="s">
        <v>163</v>
      </c>
      <c r="BE262" s="172">
        <f>IF(N262="základní",J262,0)</f>
        <v>0</v>
      </c>
      <c r="BF262" s="172">
        <f>IF(N262="snížená",J262,0)</f>
        <v>0</v>
      </c>
      <c r="BG262" s="172">
        <f>IF(N262="zákl. přenesená",J262,0)</f>
        <v>0</v>
      </c>
      <c r="BH262" s="172">
        <f>IF(N262="sníž. přenesená",J262,0)</f>
        <v>0</v>
      </c>
      <c r="BI262" s="172">
        <f>IF(N262="nulová",J262,0)</f>
        <v>0</v>
      </c>
      <c r="BJ262" s="14" t="s">
        <v>82</v>
      </c>
      <c r="BK262" s="172">
        <f>ROUND(I262*H262,2)</f>
        <v>0</v>
      </c>
      <c r="BL262" s="14" t="s">
        <v>536</v>
      </c>
      <c r="BM262" s="171" t="s">
        <v>358</v>
      </c>
    </row>
    <row r="263" spans="1:65" s="2" customFormat="1" ht="19.5">
      <c r="A263" s="29"/>
      <c r="B263" s="30"/>
      <c r="C263" s="29"/>
      <c r="D263" s="190" t="s">
        <v>1887</v>
      </c>
      <c r="E263" s="29"/>
      <c r="F263" s="191" t="s">
        <v>1949</v>
      </c>
      <c r="G263" s="29"/>
      <c r="H263" s="29"/>
      <c r="I263" s="93"/>
      <c r="J263" s="29"/>
      <c r="K263" s="29"/>
      <c r="L263" s="30"/>
      <c r="M263" s="192"/>
      <c r="N263" s="193"/>
      <c r="O263" s="55"/>
      <c r="P263" s="55"/>
      <c r="Q263" s="55"/>
      <c r="R263" s="55"/>
      <c r="S263" s="55"/>
      <c r="T263" s="56"/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T263" s="14" t="s">
        <v>1887</v>
      </c>
      <c r="AU263" s="14" t="s">
        <v>84</v>
      </c>
    </row>
    <row r="264" spans="1:65" s="2" customFormat="1" ht="21.75" customHeight="1">
      <c r="A264" s="29"/>
      <c r="B264" s="158"/>
      <c r="C264" s="159" t="s">
        <v>82</v>
      </c>
      <c r="D264" s="159" t="s">
        <v>166</v>
      </c>
      <c r="E264" s="160" t="s">
        <v>2021</v>
      </c>
      <c r="F264" s="161" t="s">
        <v>2020</v>
      </c>
      <c r="G264" s="162" t="s">
        <v>169</v>
      </c>
      <c r="H264" s="163">
        <v>21</v>
      </c>
      <c r="I264" s="164"/>
      <c r="J264" s="165">
        <f>ROUND(I264*H264,2)</f>
        <v>0</v>
      </c>
      <c r="K264" s="166"/>
      <c r="L264" s="30"/>
      <c r="M264" s="167" t="s">
        <v>1</v>
      </c>
      <c r="N264" s="168" t="s">
        <v>39</v>
      </c>
      <c r="O264" s="55"/>
      <c r="P264" s="169">
        <f>O264*H264</f>
        <v>0</v>
      </c>
      <c r="Q264" s="169">
        <v>2</v>
      </c>
      <c r="R264" s="169">
        <f>Q264*H264</f>
        <v>42</v>
      </c>
      <c r="S264" s="169">
        <v>0</v>
      </c>
      <c r="T264" s="170">
        <f>S264*H264</f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71" t="s">
        <v>536</v>
      </c>
      <c r="AT264" s="171" t="s">
        <v>166</v>
      </c>
      <c r="AU264" s="171" t="s">
        <v>84</v>
      </c>
      <c r="AY264" s="14" t="s">
        <v>163</v>
      </c>
      <c r="BE264" s="172">
        <f>IF(N264="základní",J264,0)</f>
        <v>0</v>
      </c>
      <c r="BF264" s="172">
        <f>IF(N264="snížená",J264,0)</f>
        <v>0</v>
      </c>
      <c r="BG264" s="172">
        <f>IF(N264="zákl. přenesená",J264,0)</f>
        <v>0</v>
      </c>
      <c r="BH264" s="172">
        <f>IF(N264="sníž. přenesená",J264,0)</f>
        <v>0</v>
      </c>
      <c r="BI264" s="172">
        <f>IF(N264="nulová",J264,0)</f>
        <v>0</v>
      </c>
      <c r="BJ264" s="14" t="s">
        <v>82</v>
      </c>
      <c r="BK264" s="172">
        <f>ROUND(I264*H264,2)</f>
        <v>0</v>
      </c>
      <c r="BL264" s="14" t="s">
        <v>536</v>
      </c>
      <c r="BM264" s="171" t="s">
        <v>2022</v>
      </c>
    </row>
    <row r="265" spans="1:65" s="2" customFormat="1" ht="19.5">
      <c r="A265" s="29"/>
      <c r="B265" s="30"/>
      <c r="C265" s="29"/>
      <c r="D265" s="190" t="s">
        <v>1887</v>
      </c>
      <c r="E265" s="29"/>
      <c r="F265" s="191" t="s">
        <v>1949</v>
      </c>
      <c r="G265" s="29"/>
      <c r="H265" s="29"/>
      <c r="I265" s="93"/>
      <c r="J265" s="29"/>
      <c r="K265" s="29"/>
      <c r="L265" s="30"/>
      <c r="M265" s="192"/>
      <c r="N265" s="193"/>
      <c r="O265" s="55"/>
      <c r="P265" s="55"/>
      <c r="Q265" s="55"/>
      <c r="R265" s="55"/>
      <c r="S265" s="55"/>
      <c r="T265" s="56"/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T265" s="14" t="s">
        <v>1887</v>
      </c>
      <c r="AU265" s="14" t="s">
        <v>84</v>
      </c>
    </row>
    <row r="266" spans="1:65" s="2" customFormat="1" ht="21.75" customHeight="1">
      <c r="A266" s="29"/>
      <c r="B266" s="158"/>
      <c r="C266" s="159" t="s">
        <v>74</v>
      </c>
      <c r="D266" s="159" t="s">
        <v>166</v>
      </c>
      <c r="E266" s="160" t="s">
        <v>2023</v>
      </c>
      <c r="F266" s="161" t="s">
        <v>2024</v>
      </c>
      <c r="G266" s="162" t="s">
        <v>169</v>
      </c>
      <c r="H266" s="163">
        <v>6</v>
      </c>
      <c r="I266" s="164"/>
      <c r="J266" s="165">
        <f>ROUND(I266*H266,2)</f>
        <v>0</v>
      </c>
      <c r="K266" s="166"/>
      <c r="L266" s="30"/>
      <c r="M266" s="167" t="s">
        <v>1</v>
      </c>
      <c r="N266" s="168" t="s">
        <v>39</v>
      </c>
      <c r="O266" s="55"/>
      <c r="P266" s="169">
        <f>O266*H266</f>
        <v>0</v>
      </c>
      <c r="Q266" s="169">
        <v>3</v>
      </c>
      <c r="R266" s="169">
        <f>Q266*H266</f>
        <v>18</v>
      </c>
      <c r="S266" s="169">
        <v>0</v>
      </c>
      <c r="T266" s="170">
        <f>S266*H266</f>
        <v>0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171" t="s">
        <v>536</v>
      </c>
      <c r="AT266" s="171" t="s">
        <v>166</v>
      </c>
      <c r="AU266" s="171" t="s">
        <v>84</v>
      </c>
      <c r="AY266" s="14" t="s">
        <v>163</v>
      </c>
      <c r="BE266" s="172">
        <f>IF(N266="základní",J266,0)</f>
        <v>0</v>
      </c>
      <c r="BF266" s="172">
        <f>IF(N266="snížená",J266,0)</f>
        <v>0</v>
      </c>
      <c r="BG266" s="172">
        <f>IF(N266="zákl. přenesená",J266,0)</f>
        <v>0</v>
      </c>
      <c r="BH266" s="172">
        <f>IF(N266="sníž. přenesená",J266,0)</f>
        <v>0</v>
      </c>
      <c r="BI266" s="172">
        <f>IF(N266="nulová",J266,0)</f>
        <v>0</v>
      </c>
      <c r="BJ266" s="14" t="s">
        <v>82</v>
      </c>
      <c r="BK266" s="172">
        <f>ROUND(I266*H266,2)</f>
        <v>0</v>
      </c>
      <c r="BL266" s="14" t="s">
        <v>536</v>
      </c>
      <c r="BM266" s="171" t="s">
        <v>346</v>
      </c>
    </row>
    <row r="267" spans="1:65" s="2" customFormat="1" ht="19.5">
      <c r="A267" s="29"/>
      <c r="B267" s="30"/>
      <c r="C267" s="29"/>
      <c r="D267" s="190" t="s">
        <v>1887</v>
      </c>
      <c r="E267" s="29"/>
      <c r="F267" s="191" t="s">
        <v>1929</v>
      </c>
      <c r="G267" s="29"/>
      <c r="H267" s="29"/>
      <c r="I267" s="93"/>
      <c r="J267" s="29"/>
      <c r="K267" s="29"/>
      <c r="L267" s="30"/>
      <c r="M267" s="192"/>
      <c r="N267" s="193"/>
      <c r="O267" s="55"/>
      <c r="P267" s="55"/>
      <c r="Q267" s="55"/>
      <c r="R267" s="55"/>
      <c r="S267" s="55"/>
      <c r="T267" s="56"/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T267" s="14" t="s">
        <v>1887</v>
      </c>
      <c r="AU267" s="14" t="s">
        <v>84</v>
      </c>
    </row>
    <row r="268" spans="1:65" s="2" customFormat="1" ht="21.75" customHeight="1">
      <c r="A268" s="29"/>
      <c r="B268" s="158"/>
      <c r="C268" s="159" t="s">
        <v>74</v>
      </c>
      <c r="D268" s="159" t="s">
        <v>166</v>
      </c>
      <c r="E268" s="160" t="s">
        <v>2025</v>
      </c>
      <c r="F268" s="161" t="s">
        <v>2026</v>
      </c>
      <c r="G268" s="162" t="s">
        <v>169</v>
      </c>
      <c r="H268" s="163">
        <v>21</v>
      </c>
      <c r="I268" s="164"/>
      <c r="J268" s="165">
        <f>ROUND(I268*H268,2)</f>
        <v>0</v>
      </c>
      <c r="K268" s="166"/>
      <c r="L268" s="30"/>
      <c r="M268" s="167" t="s">
        <v>1</v>
      </c>
      <c r="N268" s="168" t="s">
        <v>39</v>
      </c>
      <c r="O268" s="55"/>
      <c r="P268" s="169">
        <f>O268*H268</f>
        <v>0</v>
      </c>
      <c r="Q268" s="169">
        <v>10</v>
      </c>
      <c r="R268" s="169">
        <f>Q268*H268</f>
        <v>210</v>
      </c>
      <c r="S268" s="169">
        <v>0</v>
      </c>
      <c r="T268" s="170">
        <f>S268*H268</f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71" t="s">
        <v>536</v>
      </c>
      <c r="AT268" s="171" t="s">
        <v>166</v>
      </c>
      <c r="AU268" s="171" t="s">
        <v>84</v>
      </c>
      <c r="AY268" s="14" t="s">
        <v>163</v>
      </c>
      <c r="BE268" s="172">
        <f>IF(N268="základní",J268,0)</f>
        <v>0</v>
      </c>
      <c r="BF268" s="172">
        <f>IF(N268="snížená",J268,0)</f>
        <v>0</v>
      </c>
      <c r="BG268" s="172">
        <f>IF(N268="zákl. přenesená",J268,0)</f>
        <v>0</v>
      </c>
      <c r="BH268" s="172">
        <f>IF(N268="sníž. přenesená",J268,0)</f>
        <v>0</v>
      </c>
      <c r="BI268" s="172">
        <f>IF(N268="nulová",J268,0)</f>
        <v>0</v>
      </c>
      <c r="BJ268" s="14" t="s">
        <v>82</v>
      </c>
      <c r="BK268" s="172">
        <f>ROUND(I268*H268,2)</f>
        <v>0</v>
      </c>
      <c r="BL268" s="14" t="s">
        <v>536</v>
      </c>
      <c r="BM268" s="171" t="s">
        <v>338</v>
      </c>
    </row>
    <row r="269" spans="1:65" s="2" customFormat="1" ht="19.5">
      <c r="A269" s="29"/>
      <c r="B269" s="30"/>
      <c r="C269" s="29"/>
      <c r="D269" s="190" t="s">
        <v>1887</v>
      </c>
      <c r="E269" s="29"/>
      <c r="F269" s="191" t="s">
        <v>1916</v>
      </c>
      <c r="G269" s="29"/>
      <c r="H269" s="29"/>
      <c r="I269" s="93"/>
      <c r="J269" s="29"/>
      <c r="K269" s="29"/>
      <c r="L269" s="30"/>
      <c r="M269" s="192"/>
      <c r="N269" s="193"/>
      <c r="O269" s="55"/>
      <c r="P269" s="55"/>
      <c r="Q269" s="55"/>
      <c r="R269" s="55"/>
      <c r="S269" s="55"/>
      <c r="T269" s="56"/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T269" s="14" t="s">
        <v>1887</v>
      </c>
      <c r="AU269" s="14" t="s">
        <v>84</v>
      </c>
    </row>
    <row r="270" spans="1:65" s="2" customFormat="1" ht="16.5" customHeight="1">
      <c r="A270" s="29"/>
      <c r="B270" s="158"/>
      <c r="C270" s="159" t="s">
        <v>74</v>
      </c>
      <c r="D270" s="159" t="s">
        <v>166</v>
      </c>
      <c r="E270" s="160" t="s">
        <v>2027</v>
      </c>
      <c r="F270" s="161" t="s">
        <v>2028</v>
      </c>
      <c r="G270" s="162" t="s">
        <v>1886</v>
      </c>
      <c r="H270" s="163">
        <v>1</v>
      </c>
      <c r="I270" s="164"/>
      <c r="J270" s="165">
        <f>ROUND(I270*H270,2)</f>
        <v>0</v>
      </c>
      <c r="K270" s="166"/>
      <c r="L270" s="30"/>
      <c r="M270" s="167" t="s">
        <v>1</v>
      </c>
      <c r="N270" s="168" t="s">
        <v>39</v>
      </c>
      <c r="O270" s="55"/>
      <c r="P270" s="169">
        <f>O270*H270</f>
        <v>0</v>
      </c>
      <c r="Q270" s="169">
        <v>800</v>
      </c>
      <c r="R270" s="169">
        <f>Q270*H270</f>
        <v>800</v>
      </c>
      <c r="S270" s="169">
        <v>0</v>
      </c>
      <c r="T270" s="170">
        <f>S270*H270</f>
        <v>0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71" t="s">
        <v>536</v>
      </c>
      <c r="AT270" s="171" t="s">
        <v>166</v>
      </c>
      <c r="AU270" s="171" t="s">
        <v>84</v>
      </c>
      <c r="AY270" s="14" t="s">
        <v>163</v>
      </c>
      <c r="BE270" s="172">
        <f>IF(N270="základní",J270,0)</f>
        <v>0</v>
      </c>
      <c r="BF270" s="172">
        <f>IF(N270="snížená",J270,0)</f>
        <v>0</v>
      </c>
      <c r="BG270" s="172">
        <f>IF(N270="zákl. přenesená",J270,0)</f>
        <v>0</v>
      </c>
      <c r="BH270" s="172">
        <f>IF(N270="sníž. přenesená",J270,0)</f>
        <v>0</v>
      </c>
      <c r="BI270" s="172">
        <f>IF(N270="nulová",J270,0)</f>
        <v>0</v>
      </c>
      <c r="BJ270" s="14" t="s">
        <v>82</v>
      </c>
      <c r="BK270" s="172">
        <f>ROUND(I270*H270,2)</f>
        <v>0</v>
      </c>
      <c r="BL270" s="14" t="s">
        <v>536</v>
      </c>
      <c r="BM270" s="171" t="s">
        <v>322</v>
      </c>
    </row>
    <row r="271" spans="1:65" s="2" customFormat="1" ht="19.5">
      <c r="A271" s="29"/>
      <c r="B271" s="30"/>
      <c r="C271" s="29"/>
      <c r="D271" s="190" t="s">
        <v>1887</v>
      </c>
      <c r="E271" s="29"/>
      <c r="F271" s="191" t="s">
        <v>2029</v>
      </c>
      <c r="G271" s="29"/>
      <c r="H271" s="29"/>
      <c r="I271" s="93"/>
      <c r="J271" s="29"/>
      <c r="K271" s="29"/>
      <c r="L271" s="30"/>
      <c r="M271" s="192"/>
      <c r="N271" s="193"/>
      <c r="O271" s="55"/>
      <c r="P271" s="55"/>
      <c r="Q271" s="55"/>
      <c r="R271" s="55"/>
      <c r="S271" s="55"/>
      <c r="T271" s="56"/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T271" s="14" t="s">
        <v>1887</v>
      </c>
      <c r="AU271" s="14" t="s">
        <v>84</v>
      </c>
    </row>
    <row r="272" spans="1:65" s="2" customFormat="1" ht="16.5" customHeight="1">
      <c r="A272" s="29"/>
      <c r="B272" s="158"/>
      <c r="C272" s="159" t="s">
        <v>74</v>
      </c>
      <c r="D272" s="159" t="s">
        <v>166</v>
      </c>
      <c r="E272" s="160" t="s">
        <v>2030</v>
      </c>
      <c r="F272" s="161" t="s">
        <v>2031</v>
      </c>
      <c r="G272" s="162" t="s">
        <v>1886</v>
      </c>
      <c r="H272" s="163">
        <v>1</v>
      </c>
      <c r="I272" s="164"/>
      <c r="J272" s="165">
        <f>ROUND(I272*H272,2)</f>
        <v>0</v>
      </c>
      <c r="K272" s="166"/>
      <c r="L272" s="30"/>
      <c r="M272" s="167" t="s">
        <v>1</v>
      </c>
      <c r="N272" s="168" t="s">
        <v>39</v>
      </c>
      <c r="O272" s="55"/>
      <c r="P272" s="169">
        <f>O272*H272</f>
        <v>0</v>
      </c>
      <c r="Q272" s="169">
        <v>800</v>
      </c>
      <c r="R272" s="169">
        <f>Q272*H272</f>
        <v>800</v>
      </c>
      <c r="S272" s="169">
        <v>0</v>
      </c>
      <c r="T272" s="170">
        <f>S272*H272</f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171" t="s">
        <v>536</v>
      </c>
      <c r="AT272" s="171" t="s">
        <v>166</v>
      </c>
      <c r="AU272" s="171" t="s">
        <v>84</v>
      </c>
      <c r="AY272" s="14" t="s">
        <v>163</v>
      </c>
      <c r="BE272" s="172">
        <f>IF(N272="základní",J272,0)</f>
        <v>0</v>
      </c>
      <c r="BF272" s="172">
        <f>IF(N272="snížená",J272,0)</f>
        <v>0</v>
      </c>
      <c r="BG272" s="172">
        <f>IF(N272="zákl. přenesená",J272,0)</f>
        <v>0</v>
      </c>
      <c r="BH272" s="172">
        <f>IF(N272="sníž. přenesená",J272,0)</f>
        <v>0</v>
      </c>
      <c r="BI272" s="172">
        <f>IF(N272="nulová",J272,0)</f>
        <v>0</v>
      </c>
      <c r="BJ272" s="14" t="s">
        <v>82</v>
      </c>
      <c r="BK272" s="172">
        <f>ROUND(I272*H272,2)</f>
        <v>0</v>
      </c>
      <c r="BL272" s="14" t="s">
        <v>536</v>
      </c>
      <c r="BM272" s="171" t="s">
        <v>350</v>
      </c>
    </row>
    <row r="273" spans="1:65" s="2" customFormat="1" ht="19.5">
      <c r="A273" s="29"/>
      <c r="B273" s="30"/>
      <c r="C273" s="29"/>
      <c r="D273" s="190" t="s">
        <v>1887</v>
      </c>
      <c r="E273" s="29"/>
      <c r="F273" s="191" t="s">
        <v>2029</v>
      </c>
      <c r="G273" s="29"/>
      <c r="H273" s="29"/>
      <c r="I273" s="93"/>
      <c r="J273" s="29"/>
      <c r="K273" s="29"/>
      <c r="L273" s="30"/>
      <c r="M273" s="192"/>
      <c r="N273" s="193"/>
      <c r="O273" s="55"/>
      <c r="P273" s="55"/>
      <c r="Q273" s="55"/>
      <c r="R273" s="55"/>
      <c r="S273" s="55"/>
      <c r="T273" s="56"/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T273" s="14" t="s">
        <v>1887</v>
      </c>
      <c r="AU273" s="14" t="s">
        <v>84</v>
      </c>
    </row>
    <row r="274" spans="1:65" s="12" customFormat="1" ht="22.9" customHeight="1">
      <c r="B274" s="145"/>
      <c r="D274" s="146" t="s">
        <v>73</v>
      </c>
      <c r="E274" s="156" t="s">
        <v>2032</v>
      </c>
      <c r="F274" s="156" t="s">
        <v>2033</v>
      </c>
      <c r="I274" s="148"/>
      <c r="J274" s="157">
        <f>BK274</f>
        <v>0</v>
      </c>
      <c r="L274" s="145"/>
      <c r="M274" s="150"/>
      <c r="N274" s="151"/>
      <c r="O274" s="151"/>
      <c r="P274" s="152">
        <f>SUM(P275:P282)</f>
        <v>0</v>
      </c>
      <c r="Q274" s="151"/>
      <c r="R274" s="152">
        <f>SUM(R275:R282)</f>
        <v>8</v>
      </c>
      <c r="S274" s="151"/>
      <c r="T274" s="153">
        <f>SUM(T275:T282)</f>
        <v>0</v>
      </c>
      <c r="AR274" s="146" t="s">
        <v>84</v>
      </c>
      <c r="AT274" s="154" t="s">
        <v>73</v>
      </c>
      <c r="AU274" s="154" t="s">
        <v>82</v>
      </c>
      <c r="AY274" s="146" t="s">
        <v>163</v>
      </c>
      <c r="BK274" s="155">
        <f>SUM(BK275:BK282)</f>
        <v>0</v>
      </c>
    </row>
    <row r="275" spans="1:65" s="2" customFormat="1" ht="21.75" customHeight="1">
      <c r="A275" s="29"/>
      <c r="B275" s="158"/>
      <c r="C275" s="159" t="s">
        <v>74</v>
      </c>
      <c r="D275" s="159" t="s">
        <v>166</v>
      </c>
      <c r="E275" s="160" t="s">
        <v>2034</v>
      </c>
      <c r="F275" s="161" t="s">
        <v>2035</v>
      </c>
      <c r="G275" s="162" t="s">
        <v>1886</v>
      </c>
      <c r="H275" s="163">
        <v>1</v>
      </c>
      <c r="I275" s="164"/>
      <c r="J275" s="165">
        <f>ROUND(I275*H275,2)</f>
        <v>0</v>
      </c>
      <c r="K275" s="166"/>
      <c r="L275" s="30"/>
      <c r="M275" s="167" t="s">
        <v>1</v>
      </c>
      <c r="N275" s="168" t="s">
        <v>39</v>
      </c>
      <c r="O275" s="55"/>
      <c r="P275" s="169">
        <f>O275*H275</f>
        <v>0</v>
      </c>
      <c r="Q275" s="169">
        <v>1</v>
      </c>
      <c r="R275" s="169">
        <f>Q275*H275</f>
        <v>1</v>
      </c>
      <c r="S275" s="169">
        <v>0</v>
      </c>
      <c r="T275" s="170">
        <f>S275*H275</f>
        <v>0</v>
      </c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R275" s="171" t="s">
        <v>536</v>
      </c>
      <c r="AT275" s="171" t="s">
        <v>166</v>
      </c>
      <c r="AU275" s="171" t="s">
        <v>84</v>
      </c>
      <c r="AY275" s="14" t="s">
        <v>163</v>
      </c>
      <c r="BE275" s="172">
        <f>IF(N275="základní",J275,0)</f>
        <v>0</v>
      </c>
      <c r="BF275" s="172">
        <f>IF(N275="snížená",J275,0)</f>
        <v>0</v>
      </c>
      <c r="BG275" s="172">
        <f>IF(N275="zákl. přenesená",J275,0)</f>
        <v>0</v>
      </c>
      <c r="BH275" s="172">
        <f>IF(N275="sníž. přenesená",J275,0)</f>
        <v>0</v>
      </c>
      <c r="BI275" s="172">
        <f>IF(N275="nulová",J275,0)</f>
        <v>0</v>
      </c>
      <c r="BJ275" s="14" t="s">
        <v>82</v>
      </c>
      <c r="BK275" s="172">
        <f>ROUND(I275*H275,2)</f>
        <v>0</v>
      </c>
      <c r="BL275" s="14" t="s">
        <v>536</v>
      </c>
      <c r="BM275" s="171" t="s">
        <v>1301</v>
      </c>
    </row>
    <row r="276" spans="1:65" s="2" customFormat="1" ht="19.5">
      <c r="A276" s="29"/>
      <c r="B276" s="30"/>
      <c r="C276" s="29"/>
      <c r="D276" s="190" t="s">
        <v>1887</v>
      </c>
      <c r="E276" s="29"/>
      <c r="F276" s="191" t="s">
        <v>1949</v>
      </c>
      <c r="G276" s="29"/>
      <c r="H276" s="29"/>
      <c r="I276" s="93"/>
      <c r="J276" s="29"/>
      <c r="K276" s="29"/>
      <c r="L276" s="30"/>
      <c r="M276" s="192"/>
      <c r="N276" s="193"/>
      <c r="O276" s="55"/>
      <c r="P276" s="55"/>
      <c r="Q276" s="55"/>
      <c r="R276" s="55"/>
      <c r="S276" s="55"/>
      <c r="T276" s="56"/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T276" s="14" t="s">
        <v>1887</v>
      </c>
      <c r="AU276" s="14" t="s">
        <v>84</v>
      </c>
    </row>
    <row r="277" spans="1:65" s="2" customFormat="1" ht="16.5" customHeight="1">
      <c r="A277" s="29"/>
      <c r="B277" s="158"/>
      <c r="C277" s="159" t="s">
        <v>74</v>
      </c>
      <c r="D277" s="159" t="s">
        <v>166</v>
      </c>
      <c r="E277" s="160" t="s">
        <v>2036</v>
      </c>
      <c r="F277" s="161" t="s">
        <v>2037</v>
      </c>
      <c r="G277" s="162" t="s">
        <v>1886</v>
      </c>
      <c r="H277" s="163">
        <v>1</v>
      </c>
      <c r="I277" s="164"/>
      <c r="J277" s="165">
        <f>ROUND(I277*H277,2)</f>
        <v>0</v>
      </c>
      <c r="K277" s="166"/>
      <c r="L277" s="30"/>
      <c r="M277" s="167" t="s">
        <v>1</v>
      </c>
      <c r="N277" s="168" t="s">
        <v>39</v>
      </c>
      <c r="O277" s="55"/>
      <c r="P277" s="169">
        <f>O277*H277</f>
        <v>0</v>
      </c>
      <c r="Q277" s="169">
        <v>1</v>
      </c>
      <c r="R277" s="169">
        <f>Q277*H277</f>
        <v>1</v>
      </c>
      <c r="S277" s="169">
        <v>0</v>
      </c>
      <c r="T277" s="170">
        <f>S277*H277</f>
        <v>0</v>
      </c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R277" s="171" t="s">
        <v>536</v>
      </c>
      <c r="AT277" s="171" t="s">
        <v>166</v>
      </c>
      <c r="AU277" s="171" t="s">
        <v>84</v>
      </c>
      <c r="AY277" s="14" t="s">
        <v>163</v>
      </c>
      <c r="BE277" s="172">
        <f>IF(N277="základní",J277,0)</f>
        <v>0</v>
      </c>
      <c r="BF277" s="172">
        <f>IF(N277="snížená",J277,0)</f>
        <v>0</v>
      </c>
      <c r="BG277" s="172">
        <f>IF(N277="zákl. přenesená",J277,0)</f>
        <v>0</v>
      </c>
      <c r="BH277" s="172">
        <f>IF(N277="sníž. přenesená",J277,0)</f>
        <v>0</v>
      </c>
      <c r="BI277" s="172">
        <f>IF(N277="nulová",J277,0)</f>
        <v>0</v>
      </c>
      <c r="BJ277" s="14" t="s">
        <v>82</v>
      </c>
      <c r="BK277" s="172">
        <f>ROUND(I277*H277,2)</f>
        <v>0</v>
      </c>
      <c r="BL277" s="14" t="s">
        <v>536</v>
      </c>
      <c r="BM277" s="171" t="s">
        <v>334</v>
      </c>
    </row>
    <row r="278" spans="1:65" s="2" customFormat="1" ht="19.5">
      <c r="A278" s="29"/>
      <c r="B278" s="30"/>
      <c r="C278" s="29"/>
      <c r="D278" s="190" t="s">
        <v>1887</v>
      </c>
      <c r="E278" s="29"/>
      <c r="F278" s="191" t="s">
        <v>1891</v>
      </c>
      <c r="G278" s="29"/>
      <c r="H278" s="29"/>
      <c r="I278" s="93"/>
      <c r="J278" s="29"/>
      <c r="K278" s="29"/>
      <c r="L278" s="30"/>
      <c r="M278" s="192"/>
      <c r="N278" s="193"/>
      <c r="O278" s="55"/>
      <c r="P278" s="55"/>
      <c r="Q278" s="55"/>
      <c r="R278" s="55"/>
      <c r="S278" s="55"/>
      <c r="T278" s="56"/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T278" s="14" t="s">
        <v>1887</v>
      </c>
      <c r="AU278" s="14" t="s">
        <v>84</v>
      </c>
    </row>
    <row r="279" spans="1:65" s="2" customFormat="1" ht="16.5" customHeight="1">
      <c r="A279" s="29"/>
      <c r="B279" s="158"/>
      <c r="C279" s="159" t="s">
        <v>74</v>
      </c>
      <c r="D279" s="159" t="s">
        <v>166</v>
      </c>
      <c r="E279" s="160" t="s">
        <v>2038</v>
      </c>
      <c r="F279" s="161" t="s">
        <v>2039</v>
      </c>
      <c r="G279" s="162" t="s">
        <v>1886</v>
      </c>
      <c r="H279" s="163">
        <v>1</v>
      </c>
      <c r="I279" s="164"/>
      <c r="J279" s="165">
        <f>ROUND(I279*H279,2)</f>
        <v>0</v>
      </c>
      <c r="K279" s="166"/>
      <c r="L279" s="30"/>
      <c r="M279" s="167" t="s">
        <v>1</v>
      </c>
      <c r="N279" s="168" t="s">
        <v>39</v>
      </c>
      <c r="O279" s="55"/>
      <c r="P279" s="169">
        <f>O279*H279</f>
        <v>0</v>
      </c>
      <c r="Q279" s="169">
        <v>1</v>
      </c>
      <c r="R279" s="169">
        <f>Q279*H279</f>
        <v>1</v>
      </c>
      <c r="S279" s="169">
        <v>0</v>
      </c>
      <c r="T279" s="170">
        <f>S279*H279</f>
        <v>0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171" t="s">
        <v>536</v>
      </c>
      <c r="AT279" s="171" t="s">
        <v>166</v>
      </c>
      <c r="AU279" s="171" t="s">
        <v>84</v>
      </c>
      <c r="AY279" s="14" t="s">
        <v>163</v>
      </c>
      <c r="BE279" s="172">
        <f>IF(N279="základní",J279,0)</f>
        <v>0</v>
      </c>
      <c r="BF279" s="172">
        <f>IF(N279="snížená",J279,0)</f>
        <v>0</v>
      </c>
      <c r="BG279" s="172">
        <f>IF(N279="zákl. přenesená",J279,0)</f>
        <v>0</v>
      </c>
      <c r="BH279" s="172">
        <f>IF(N279="sníž. přenesená",J279,0)</f>
        <v>0</v>
      </c>
      <c r="BI279" s="172">
        <f>IF(N279="nulová",J279,0)</f>
        <v>0</v>
      </c>
      <c r="BJ279" s="14" t="s">
        <v>82</v>
      </c>
      <c r="BK279" s="172">
        <f>ROUND(I279*H279,2)</f>
        <v>0</v>
      </c>
      <c r="BL279" s="14" t="s">
        <v>536</v>
      </c>
      <c r="BM279" s="171" t="s">
        <v>1223</v>
      </c>
    </row>
    <row r="280" spans="1:65" s="2" customFormat="1" ht="19.5">
      <c r="A280" s="29"/>
      <c r="B280" s="30"/>
      <c r="C280" s="29"/>
      <c r="D280" s="190" t="s">
        <v>1887</v>
      </c>
      <c r="E280" s="29"/>
      <c r="F280" s="191" t="s">
        <v>1891</v>
      </c>
      <c r="G280" s="29"/>
      <c r="H280" s="29"/>
      <c r="I280" s="93"/>
      <c r="J280" s="29"/>
      <c r="K280" s="29"/>
      <c r="L280" s="30"/>
      <c r="M280" s="192"/>
      <c r="N280" s="193"/>
      <c r="O280" s="55"/>
      <c r="P280" s="55"/>
      <c r="Q280" s="55"/>
      <c r="R280" s="55"/>
      <c r="S280" s="55"/>
      <c r="T280" s="56"/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T280" s="14" t="s">
        <v>1887</v>
      </c>
      <c r="AU280" s="14" t="s">
        <v>84</v>
      </c>
    </row>
    <row r="281" spans="1:65" s="2" customFormat="1" ht="21.75" customHeight="1">
      <c r="A281" s="29"/>
      <c r="B281" s="158"/>
      <c r="C281" s="159" t="s">
        <v>74</v>
      </c>
      <c r="D281" s="159" t="s">
        <v>166</v>
      </c>
      <c r="E281" s="160" t="s">
        <v>2040</v>
      </c>
      <c r="F281" s="161" t="s">
        <v>2041</v>
      </c>
      <c r="G281" s="162" t="s">
        <v>1956</v>
      </c>
      <c r="H281" s="163">
        <v>2</v>
      </c>
      <c r="I281" s="164"/>
      <c r="J281" s="165">
        <f>ROUND(I281*H281,2)</f>
        <v>0</v>
      </c>
      <c r="K281" s="166"/>
      <c r="L281" s="30"/>
      <c r="M281" s="167" t="s">
        <v>1</v>
      </c>
      <c r="N281" s="168" t="s">
        <v>39</v>
      </c>
      <c r="O281" s="55"/>
      <c r="P281" s="169">
        <f>O281*H281</f>
        <v>0</v>
      </c>
      <c r="Q281" s="169">
        <v>2.5</v>
      </c>
      <c r="R281" s="169">
        <f>Q281*H281</f>
        <v>5</v>
      </c>
      <c r="S281" s="169">
        <v>0</v>
      </c>
      <c r="T281" s="170">
        <f>S281*H281</f>
        <v>0</v>
      </c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R281" s="171" t="s">
        <v>536</v>
      </c>
      <c r="AT281" s="171" t="s">
        <v>166</v>
      </c>
      <c r="AU281" s="171" t="s">
        <v>84</v>
      </c>
      <c r="AY281" s="14" t="s">
        <v>163</v>
      </c>
      <c r="BE281" s="172">
        <f>IF(N281="základní",J281,0)</f>
        <v>0</v>
      </c>
      <c r="BF281" s="172">
        <f>IF(N281="snížená",J281,0)</f>
        <v>0</v>
      </c>
      <c r="BG281" s="172">
        <f>IF(N281="zákl. přenesená",J281,0)</f>
        <v>0</v>
      </c>
      <c r="BH281" s="172">
        <f>IF(N281="sníž. přenesená",J281,0)</f>
        <v>0</v>
      </c>
      <c r="BI281" s="172">
        <f>IF(N281="nulová",J281,0)</f>
        <v>0</v>
      </c>
      <c r="BJ281" s="14" t="s">
        <v>82</v>
      </c>
      <c r="BK281" s="172">
        <f>ROUND(I281*H281,2)</f>
        <v>0</v>
      </c>
      <c r="BL281" s="14" t="s">
        <v>536</v>
      </c>
      <c r="BM281" s="171" t="s">
        <v>1243</v>
      </c>
    </row>
    <row r="282" spans="1:65" s="2" customFormat="1" ht="19.5">
      <c r="A282" s="29"/>
      <c r="B282" s="30"/>
      <c r="C282" s="29"/>
      <c r="D282" s="190" t="s">
        <v>1887</v>
      </c>
      <c r="E282" s="29"/>
      <c r="F282" s="191" t="s">
        <v>1891</v>
      </c>
      <c r="G282" s="29"/>
      <c r="H282" s="29"/>
      <c r="I282" s="93"/>
      <c r="J282" s="29"/>
      <c r="K282" s="29"/>
      <c r="L282" s="30"/>
      <c r="M282" s="192"/>
      <c r="N282" s="193"/>
      <c r="O282" s="55"/>
      <c r="P282" s="55"/>
      <c r="Q282" s="55"/>
      <c r="R282" s="55"/>
      <c r="S282" s="55"/>
      <c r="T282" s="56"/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T282" s="14" t="s">
        <v>1887</v>
      </c>
      <c r="AU282" s="14" t="s">
        <v>84</v>
      </c>
    </row>
    <row r="283" spans="1:65" s="12" customFormat="1" ht="22.9" customHeight="1">
      <c r="B283" s="145"/>
      <c r="D283" s="146" t="s">
        <v>73</v>
      </c>
      <c r="E283" s="156" t="s">
        <v>470</v>
      </c>
      <c r="F283" s="156" t="s">
        <v>2042</v>
      </c>
      <c r="I283" s="148"/>
      <c r="J283" s="157">
        <f>BK283</f>
        <v>0</v>
      </c>
      <c r="L283" s="145"/>
      <c r="M283" s="150"/>
      <c r="N283" s="151"/>
      <c r="O283" s="151"/>
      <c r="P283" s="152">
        <f>SUM(P284:P303)</f>
        <v>0</v>
      </c>
      <c r="Q283" s="151"/>
      <c r="R283" s="152">
        <f>SUM(R284:R303)</f>
        <v>55</v>
      </c>
      <c r="S283" s="151"/>
      <c r="T283" s="153">
        <f>SUM(T284:T303)</f>
        <v>0</v>
      </c>
      <c r="AR283" s="146" t="s">
        <v>84</v>
      </c>
      <c r="AT283" s="154" t="s">
        <v>73</v>
      </c>
      <c r="AU283" s="154" t="s">
        <v>82</v>
      </c>
      <c r="AY283" s="146" t="s">
        <v>163</v>
      </c>
      <c r="BK283" s="155">
        <f>SUM(BK284:BK303)</f>
        <v>0</v>
      </c>
    </row>
    <row r="284" spans="1:65" s="2" customFormat="1" ht="16.5" customHeight="1">
      <c r="A284" s="29"/>
      <c r="B284" s="158"/>
      <c r="C284" s="159" t="s">
        <v>74</v>
      </c>
      <c r="D284" s="159" t="s">
        <v>166</v>
      </c>
      <c r="E284" s="160" t="s">
        <v>2043</v>
      </c>
      <c r="F284" s="161" t="s">
        <v>2044</v>
      </c>
      <c r="G284" s="162" t="s">
        <v>1886</v>
      </c>
      <c r="H284" s="163">
        <v>1</v>
      </c>
      <c r="I284" s="164"/>
      <c r="J284" s="165">
        <f>ROUND(I284*H284,2)</f>
        <v>0</v>
      </c>
      <c r="K284" s="166"/>
      <c r="L284" s="30"/>
      <c r="M284" s="167" t="s">
        <v>1</v>
      </c>
      <c r="N284" s="168" t="s">
        <v>39</v>
      </c>
      <c r="O284" s="55"/>
      <c r="P284" s="169">
        <f>O284*H284</f>
        <v>0</v>
      </c>
      <c r="Q284" s="169">
        <v>2</v>
      </c>
      <c r="R284" s="169">
        <f>Q284*H284</f>
        <v>2</v>
      </c>
      <c r="S284" s="169">
        <v>0</v>
      </c>
      <c r="T284" s="170">
        <f>S284*H284</f>
        <v>0</v>
      </c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R284" s="171" t="s">
        <v>536</v>
      </c>
      <c r="AT284" s="171" t="s">
        <v>166</v>
      </c>
      <c r="AU284" s="171" t="s">
        <v>84</v>
      </c>
      <c r="AY284" s="14" t="s">
        <v>163</v>
      </c>
      <c r="BE284" s="172">
        <f>IF(N284="základní",J284,0)</f>
        <v>0</v>
      </c>
      <c r="BF284" s="172">
        <f>IF(N284="snížená",J284,0)</f>
        <v>0</v>
      </c>
      <c r="BG284" s="172">
        <f>IF(N284="zákl. přenesená",J284,0)</f>
        <v>0</v>
      </c>
      <c r="BH284" s="172">
        <f>IF(N284="sníž. přenesená",J284,0)</f>
        <v>0</v>
      </c>
      <c r="BI284" s="172">
        <f>IF(N284="nulová",J284,0)</f>
        <v>0</v>
      </c>
      <c r="BJ284" s="14" t="s">
        <v>82</v>
      </c>
      <c r="BK284" s="172">
        <f>ROUND(I284*H284,2)</f>
        <v>0</v>
      </c>
      <c r="BL284" s="14" t="s">
        <v>536</v>
      </c>
      <c r="BM284" s="171" t="s">
        <v>1247</v>
      </c>
    </row>
    <row r="285" spans="1:65" s="2" customFormat="1" ht="19.5">
      <c r="A285" s="29"/>
      <c r="B285" s="30"/>
      <c r="C285" s="29"/>
      <c r="D285" s="190" t="s">
        <v>1887</v>
      </c>
      <c r="E285" s="29"/>
      <c r="F285" s="191" t="s">
        <v>1949</v>
      </c>
      <c r="G285" s="29"/>
      <c r="H285" s="29"/>
      <c r="I285" s="93"/>
      <c r="J285" s="29"/>
      <c r="K285" s="29"/>
      <c r="L285" s="30"/>
      <c r="M285" s="192"/>
      <c r="N285" s="193"/>
      <c r="O285" s="55"/>
      <c r="P285" s="55"/>
      <c r="Q285" s="55"/>
      <c r="R285" s="55"/>
      <c r="S285" s="55"/>
      <c r="T285" s="56"/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T285" s="14" t="s">
        <v>1887</v>
      </c>
      <c r="AU285" s="14" t="s">
        <v>84</v>
      </c>
    </row>
    <row r="286" spans="1:65" s="2" customFormat="1" ht="16.5" customHeight="1">
      <c r="A286" s="29"/>
      <c r="B286" s="158"/>
      <c r="C286" s="159" t="s">
        <v>74</v>
      </c>
      <c r="D286" s="159" t="s">
        <v>166</v>
      </c>
      <c r="E286" s="160" t="s">
        <v>2045</v>
      </c>
      <c r="F286" s="161" t="s">
        <v>2046</v>
      </c>
      <c r="G286" s="162" t="s">
        <v>1886</v>
      </c>
      <c r="H286" s="163">
        <v>2</v>
      </c>
      <c r="I286" s="164"/>
      <c r="J286" s="165">
        <f>ROUND(I286*H286,2)</f>
        <v>0</v>
      </c>
      <c r="K286" s="166"/>
      <c r="L286" s="30"/>
      <c r="M286" s="167" t="s">
        <v>1</v>
      </c>
      <c r="N286" s="168" t="s">
        <v>39</v>
      </c>
      <c r="O286" s="55"/>
      <c r="P286" s="169">
        <f>O286*H286</f>
        <v>0</v>
      </c>
      <c r="Q286" s="169">
        <v>0</v>
      </c>
      <c r="R286" s="169">
        <f>Q286*H286</f>
        <v>0</v>
      </c>
      <c r="S286" s="169">
        <v>0</v>
      </c>
      <c r="T286" s="170">
        <f>S286*H286</f>
        <v>0</v>
      </c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R286" s="171" t="s">
        <v>536</v>
      </c>
      <c r="AT286" s="171" t="s">
        <v>166</v>
      </c>
      <c r="AU286" s="171" t="s">
        <v>84</v>
      </c>
      <c r="AY286" s="14" t="s">
        <v>163</v>
      </c>
      <c r="BE286" s="172">
        <f>IF(N286="základní",J286,0)</f>
        <v>0</v>
      </c>
      <c r="BF286" s="172">
        <f>IF(N286="snížená",J286,0)</f>
        <v>0</v>
      </c>
      <c r="BG286" s="172">
        <f>IF(N286="zákl. přenesená",J286,0)</f>
        <v>0</v>
      </c>
      <c r="BH286" s="172">
        <f>IF(N286="sníž. přenesená",J286,0)</f>
        <v>0</v>
      </c>
      <c r="BI286" s="172">
        <f>IF(N286="nulová",J286,0)</f>
        <v>0</v>
      </c>
      <c r="BJ286" s="14" t="s">
        <v>82</v>
      </c>
      <c r="BK286" s="172">
        <f>ROUND(I286*H286,2)</f>
        <v>0</v>
      </c>
      <c r="BL286" s="14" t="s">
        <v>536</v>
      </c>
      <c r="BM286" s="171" t="s">
        <v>1067</v>
      </c>
    </row>
    <row r="287" spans="1:65" s="2" customFormat="1" ht="19.5">
      <c r="A287" s="29"/>
      <c r="B287" s="30"/>
      <c r="C287" s="29"/>
      <c r="D287" s="190" t="s">
        <v>1887</v>
      </c>
      <c r="E287" s="29"/>
      <c r="F287" s="191" t="s">
        <v>1891</v>
      </c>
      <c r="G287" s="29"/>
      <c r="H287" s="29"/>
      <c r="I287" s="93"/>
      <c r="J287" s="29"/>
      <c r="K287" s="29"/>
      <c r="L287" s="30"/>
      <c r="M287" s="192"/>
      <c r="N287" s="193"/>
      <c r="O287" s="55"/>
      <c r="P287" s="55"/>
      <c r="Q287" s="55"/>
      <c r="R287" s="55"/>
      <c r="S287" s="55"/>
      <c r="T287" s="56"/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T287" s="14" t="s">
        <v>1887</v>
      </c>
      <c r="AU287" s="14" t="s">
        <v>84</v>
      </c>
    </row>
    <row r="288" spans="1:65" s="2" customFormat="1" ht="16.5" customHeight="1">
      <c r="A288" s="29"/>
      <c r="B288" s="158"/>
      <c r="C288" s="159" t="s">
        <v>74</v>
      </c>
      <c r="D288" s="159" t="s">
        <v>166</v>
      </c>
      <c r="E288" s="160" t="s">
        <v>2047</v>
      </c>
      <c r="F288" s="161" t="s">
        <v>2048</v>
      </c>
      <c r="G288" s="162" t="s">
        <v>1886</v>
      </c>
      <c r="H288" s="163">
        <v>1</v>
      </c>
      <c r="I288" s="164"/>
      <c r="J288" s="165">
        <f>ROUND(I288*H288,2)</f>
        <v>0</v>
      </c>
      <c r="K288" s="166"/>
      <c r="L288" s="30"/>
      <c r="M288" s="167" t="s">
        <v>1</v>
      </c>
      <c r="N288" s="168" t="s">
        <v>39</v>
      </c>
      <c r="O288" s="55"/>
      <c r="P288" s="169">
        <f>O288*H288</f>
        <v>0</v>
      </c>
      <c r="Q288" s="169">
        <v>0</v>
      </c>
      <c r="R288" s="169">
        <f>Q288*H288</f>
        <v>0</v>
      </c>
      <c r="S288" s="169">
        <v>0</v>
      </c>
      <c r="T288" s="170">
        <f>S288*H288</f>
        <v>0</v>
      </c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R288" s="171" t="s">
        <v>536</v>
      </c>
      <c r="AT288" s="171" t="s">
        <v>166</v>
      </c>
      <c r="AU288" s="171" t="s">
        <v>84</v>
      </c>
      <c r="AY288" s="14" t="s">
        <v>163</v>
      </c>
      <c r="BE288" s="172">
        <f>IF(N288="základní",J288,0)</f>
        <v>0</v>
      </c>
      <c r="BF288" s="172">
        <f>IF(N288="snížená",J288,0)</f>
        <v>0</v>
      </c>
      <c r="BG288" s="172">
        <f>IF(N288="zákl. přenesená",J288,0)</f>
        <v>0</v>
      </c>
      <c r="BH288" s="172">
        <f>IF(N288="sníž. přenesená",J288,0)</f>
        <v>0</v>
      </c>
      <c r="BI288" s="172">
        <f>IF(N288="nulová",J288,0)</f>
        <v>0</v>
      </c>
      <c r="BJ288" s="14" t="s">
        <v>82</v>
      </c>
      <c r="BK288" s="172">
        <f>ROUND(I288*H288,2)</f>
        <v>0</v>
      </c>
      <c r="BL288" s="14" t="s">
        <v>536</v>
      </c>
      <c r="BM288" s="171" t="s">
        <v>1078</v>
      </c>
    </row>
    <row r="289" spans="1:65" s="2" customFormat="1" ht="19.5">
      <c r="A289" s="29"/>
      <c r="B289" s="30"/>
      <c r="C289" s="29"/>
      <c r="D289" s="190" t="s">
        <v>1887</v>
      </c>
      <c r="E289" s="29"/>
      <c r="F289" s="191" t="s">
        <v>1891</v>
      </c>
      <c r="G289" s="29"/>
      <c r="H289" s="29"/>
      <c r="I289" s="93"/>
      <c r="J289" s="29"/>
      <c r="K289" s="29"/>
      <c r="L289" s="30"/>
      <c r="M289" s="192"/>
      <c r="N289" s="193"/>
      <c r="O289" s="55"/>
      <c r="P289" s="55"/>
      <c r="Q289" s="55"/>
      <c r="R289" s="55"/>
      <c r="S289" s="55"/>
      <c r="T289" s="56"/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T289" s="14" t="s">
        <v>1887</v>
      </c>
      <c r="AU289" s="14" t="s">
        <v>84</v>
      </c>
    </row>
    <row r="290" spans="1:65" s="2" customFormat="1" ht="16.5" customHeight="1">
      <c r="A290" s="29"/>
      <c r="B290" s="158"/>
      <c r="C290" s="159" t="s">
        <v>74</v>
      </c>
      <c r="D290" s="159" t="s">
        <v>166</v>
      </c>
      <c r="E290" s="160" t="s">
        <v>2049</v>
      </c>
      <c r="F290" s="161" t="s">
        <v>2050</v>
      </c>
      <c r="G290" s="162" t="s">
        <v>1886</v>
      </c>
      <c r="H290" s="163">
        <v>4</v>
      </c>
      <c r="I290" s="164"/>
      <c r="J290" s="165">
        <f>ROUND(I290*H290,2)</f>
        <v>0</v>
      </c>
      <c r="K290" s="166"/>
      <c r="L290" s="30"/>
      <c r="M290" s="167" t="s">
        <v>1</v>
      </c>
      <c r="N290" s="168" t="s">
        <v>39</v>
      </c>
      <c r="O290" s="55"/>
      <c r="P290" s="169">
        <f>O290*H290</f>
        <v>0</v>
      </c>
      <c r="Q290" s="169">
        <v>0</v>
      </c>
      <c r="R290" s="169">
        <f>Q290*H290</f>
        <v>0</v>
      </c>
      <c r="S290" s="169">
        <v>0</v>
      </c>
      <c r="T290" s="170">
        <f>S290*H290</f>
        <v>0</v>
      </c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R290" s="171" t="s">
        <v>536</v>
      </c>
      <c r="AT290" s="171" t="s">
        <v>166</v>
      </c>
      <c r="AU290" s="171" t="s">
        <v>84</v>
      </c>
      <c r="AY290" s="14" t="s">
        <v>163</v>
      </c>
      <c r="BE290" s="172">
        <f>IF(N290="základní",J290,0)</f>
        <v>0</v>
      </c>
      <c r="BF290" s="172">
        <f>IF(N290="snížená",J290,0)</f>
        <v>0</v>
      </c>
      <c r="BG290" s="172">
        <f>IF(N290="zákl. přenesená",J290,0)</f>
        <v>0</v>
      </c>
      <c r="BH290" s="172">
        <f>IF(N290="sníž. přenesená",J290,0)</f>
        <v>0</v>
      </c>
      <c r="BI290" s="172">
        <f>IF(N290="nulová",J290,0)</f>
        <v>0</v>
      </c>
      <c r="BJ290" s="14" t="s">
        <v>82</v>
      </c>
      <c r="BK290" s="172">
        <f>ROUND(I290*H290,2)</f>
        <v>0</v>
      </c>
      <c r="BL290" s="14" t="s">
        <v>536</v>
      </c>
      <c r="BM290" s="171" t="s">
        <v>1098</v>
      </c>
    </row>
    <row r="291" spans="1:65" s="2" customFormat="1" ht="19.5">
      <c r="A291" s="29"/>
      <c r="B291" s="30"/>
      <c r="C291" s="29"/>
      <c r="D291" s="190" t="s">
        <v>1887</v>
      </c>
      <c r="E291" s="29"/>
      <c r="F291" s="191" t="s">
        <v>1891</v>
      </c>
      <c r="G291" s="29"/>
      <c r="H291" s="29"/>
      <c r="I291" s="93"/>
      <c r="J291" s="29"/>
      <c r="K291" s="29"/>
      <c r="L291" s="30"/>
      <c r="M291" s="192"/>
      <c r="N291" s="193"/>
      <c r="O291" s="55"/>
      <c r="P291" s="55"/>
      <c r="Q291" s="55"/>
      <c r="R291" s="55"/>
      <c r="S291" s="55"/>
      <c r="T291" s="56"/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T291" s="14" t="s">
        <v>1887</v>
      </c>
      <c r="AU291" s="14" t="s">
        <v>84</v>
      </c>
    </row>
    <row r="292" spans="1:65" s="2" customFormat="1" ht="16.5" customHeight="1">
      <c r="A292" s="29"/>
      <c r="B292" s="158"/>
      <c r="C292" s="159" t="s">
        <v>74</v>
      </c>
      <c r="D292" s="159" t="s">
        <v>166</v>
      </c>
      <c r="E292" s="160" t="s">
        <v>2051</v>
      </c>
      <c r="F292" s="161" t="s">
        <v>1974</v>
      </c>
      <c r="G292" s="162" t="s">
        <v>1886</v>
      </c>
      <c r="H292" s="163">
        <v>4</v>
      </c>
      <c r="I292" s="164"/>
      <c r="J292" s="165">
        <f>ROUND(I292*H292,2)</f>
        <v>0</v>
      </c>
      <c r="K292" s="166"/>
      <c r="L292" s="30"/>
      <c r="M292" s="167" t="s">
        <v>1</v>
      </c>
      <c r="N292" s="168" t="s">
        <v>39</v>
      </c>
      <c r="O292" s="55"/>
      <c r="P292" s="169">
        <f>O292*H292</f>
        <v>0</v>
      </c>
      <c r="Q292" s="169">
        <v>0</v>
      </c>
      <c r="R292" s="169">
        <f>Q292*H292</f>
        <v>0</v>
      </c>
      <c r="S292" s="169">
        <v>0</v>
      </c>
      <c r="T292" s="170">
        <f>S292*H292</f>
        <v>0</v>
      </c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R292" s="171" t="s">
        <v>536</v>
      </c>
      <c r="AT292" s="171" t="s">
        <v>166</v>
      </c>
      <c r="AU292" s="171" t="s">
        <v>84</v>
      </c>
      <c r="AY292" s="14" t="s">
        <v>163</v>
      </c>
      <c r="BE292" s="172">
        <f>IF(N292="základní",J292,0)</f>
        <v>0</v>
      </c>
      <c r="BF292" s="172">
        <f>IF(N292="snížená",J292,0)</f>
        <v>0</v>
      </c>
      <c r="BG292" s="172">
        <f>IF(N292="zákl. přenesená",J292,0)</f>
        <v>0</v>
      </c>
      <c r="BH292" s="172">
        <f>IF(N292="sníž. přenesená",J292,0)</f>
        <v>0</v>
      </c>
      <c r="BI292" s="172">
        <f>IF(N292="nulová",J292,0)</f>
        <v>0</v>
      </c>
      <c r="BJ292" s="14" t="s">
        <v>82</v>
      </c>
      <c r="BK292" s="172">
        <f>ROUND(I292*H292,2)</f>
        <v>0</v>
      </c>
      <c r="BL292" s="14" t="s">
        <v>536</v>
      </c>
      <c r="BM292" s="171" t="s">
        <v>1090</v>
      </c>
    </row>
    <row r="293" spans="1:65" s="2" customFormat="1" ht="19.5">
      <c r="A293" s="29"/>
      <c r="B293" s="30"/>
      <c r="C293" s="29"/>
      <c r="D293" s="190" t="s">
        <v>1887</v>
      </c>
      <c r="E293" s="29"/>
      <c r="F293" s="191" t="s">
        <v>1891</v>
      </c>
      <c r="G293" s="29"/>
      <c r="H293" s="29"/>
      <c r="I293" s="93"/>
      <c r="J293" s="29"/>
      <c r="K293" s="29"/>
      <c r="L293" s="30"/>
      <c r="M293" s="192"/>
      <c r="N293" s="193"/>
      <c r="O293" s="55"/>
      <c r="P293" s="55"/>
      <c r="Q293" s="55"/>
      <c r="R293" s="55"/>
      <c r="S293" s="55"/>
      <c r="T293" s="56"/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T293" s="14" t="s">
        <v>1887</v>
      </c>
      <c r="AU293" s="14" t="s">
        <v>84</v>
      </c>
    </row>
    <row r="294" spans="1:65" s="2" customFormat="1" ht="16.5" customHeight="1">
      <c r="A294" s="29"/>
      <c r="B294" s="158"/>
      <c r="C294" s="159" t="s">
        <v>74</v>
      </c>
      <c r="D294" s="159" t="s">
        <v>166</v>
      </c>
      <c r="E294" s="160" t="s">
        <v>2052</v>
      </c>
      <c r="F294" s="161" t="s">
        <v>2053</v>
      </c>
      <c r="G294" s="162" t="s">
        <v>1886</v>
      </c>
      <c r="H294" s="163">
        <v>1</v>
      </c>
      <c r="I294" s="164"/>
      <c r="J294" s="165">
        <f>ROUND(I294*H294,2)</f>
        <v>0</v>
      </c>
      <c r="K294" s="166"/>
      <c r="L294" s="30"/>
      <c r="M294" s="167" t="s">
        <v>1</v>
      </c>
      <c r="N294" s="168" t="s">
        <v>39</v>
      </c>
      <c r="O294" s="55"/>
      <c r="P294" s="169">
        <f>O294*H294</f>
        <v>0</v>
      </c>
      <c r="Q294" s="169">
        <v>1</v>
      </c>
      <c r="R294" s="169">
        <f>Q294*H294</f>
        <v>1</v>
      </c>
      <c r="S294" s="169">
        <v>0</v>
      </c>
      <c r="T294" s="170">
        <f>S294*H294</f>
        <v>0</v>
      </c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R294" s="171" t="s">
        <v>536</v>
      </c>
      <c r="AT294" s="171" t="s">
        <v>166</v>
      </c>
      <c r="AU294" s="171" t="s">
        <v>84</v>
      </c>
      <c r="AY294" s="14" t="s">
        <v>163</v>
      </c>
      <c r="BE294" s="172">
        <f>IF(N294="základní",J294,0)</f>
        <v>0</v>
      </c>
      <c r="BF294" s="172">
        <f>IF(N294="snížená",J294,0)</f>
        <v>0</v>
      </c>
      <c r="BG294" s="172">
        <f>IF(N294="zákl. přenesená",J294,0)</f>
        <v>0</v>
      </c>
      <c r="BH294" s="172">
        <f>IF(N294="sníž. přenesená",J294,0)</f>
        <v>0</v>
      </c>
      <c r="BI294" s="172">
        <f>IF(N294="nulová",J294,0)</f>
        <v>0</v>
      </c>
      <c r="BJ294" s="14" t="s">
        <v>82</v>
      </c>
      <c r="BK294" s="172">
        <f>ROUND(I294*H294,2)</f>
        <v>0</v>
      </c>
      <c r="BL294" s="14" t="s">
        <v>536</v>
      </c>
      <c r="BM294" s="171" t="s">
        <v>1116</v>
      </c>
    </row>
    <row r="295" spans="1:65" s="2" customFormat="1" ht="19.5">
      <c r="A295" s="29"/>
      <c r="B295" s="30"/>
      <c r="C295" s="29"/>
      <c r="D295" s="190" t="s">
        <v>1887</v>
      </c>
      <c r="E295" s="29"/>
      <c r="F295" s="191" t="s">
        <v>1891</v>
      </c>
      <c r="G295" s="29"/>
      <c r="H295" s="29"/>
      <c r="I295" s="93"/>
      <c r="J295" s="29"/>
      <c r="K295" s="29"/>
      <c r="L295" s="30"/>
      <c r="M295" s="192"/>
      <c r="N295" s="193"/>
      <c r="O295" s="55"/>
      <c r="P295" s="55"/>
      <c r="Q295" s="55"/>
      <c r="R295" s="55"/>
      <c r="S295" s="55"/>
      <c r="T295" s="56"/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T295" s="14" t="s">
        <v>1887</v>
      </c>
      <c r="AU295" s="14" t="s">
        <v>84</v>
      </c>
    </row>
    <row r="296" spans="1:65" s="2" customFormat="1" ht="33" customHeight="1">
      <c r="A296" s="29"/>
      <c r="B296" s="158"/>
      <c r="C296" s="159" t="s">
        <v>74</v>
      </c>
      <c r="D296" s="159" t="s">
        <v>166</v>
      </c>
      <c r="E296" s="160" t="s">
        <v>2054</v>
      </c>
      <c r="F296" s="161" t="s">
        <v>2055</v>
      </c>
      <c r="G296" s="162" t="s">
        <v>1956</v>
      </c>
      <c r="H296" s="163">
        <v>6</v>
      </c>
      <c r="I296" s="164"/>
      <c r="J296" s="165">
        <f>ROUND(I296*H296,2)</f>
        <v>0</v>
      </c>
      <c r="K296" s="166"/>
      <c r="L296" s="30"/>
      <c r="M296" s="167" t="s">
        <v>1</v>
      </c>
      <c r="N296" s="168" t="s">
        <v>39</v>
      </c>
      <c r="O296" s="55"/>
      <c r="P296" s="169">
        <f>O296*H296</f>
        <v>0</v>
      </c>
      <c r="Q296" s="169">
        <v>1</v>
      </c>
      <c r="R296" s="169">
        <f>Q296*H296</f>
        <v>6</v>
      </c>
      <c r="S296" s="169">
        <v>0</v>
      </c>
      <c r="T296" s="170">
        <f>S296*H296</f>
        <v>0</v>
      </c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29"/>
      <c r="AR296" s="171" t="s">
        <v>536</v>
      </c>
      <c r="AT296" s="171" t="s">
        <v>166</v>
      </c>
      <c r="AU296" s="171" t="s">
        <v>84</v>
      </c>
      <c r="AY296" s="14" t="s">
        <v>163</v>
      </c>
      <c r="BE296" s="172">
        <f>IF(N296="základní",J296,0)</f>
        <v>0</v>
      </c>
      <c r="BF296" s="172">
        <f>IF(N296="snížená",J296,0)</f>
        <v>0</v>
      </c>
      <c r="BG296" s="172">
        <f>IF(N296="zákl. přenesená",J296,0)</f>
        <v>0</v>
      </c>
      <c r="BH296" s="172">
        <f>IF(N296="sníž. přenesená",J296,0)</f>
        <v>0</v>
      </c>
      <c r="BI296" s="172">
        <f>IF(N296="nulová",J296,0)</f>
        <v>0</v>
      </c>
      <c r="BJ296" s="14" t="s">
        <v>82</v>
      </c>
      <c r="BK296" s="172">
        <f>ROUND(I296*H296,2)</f>
        <v>0</v>
      </c>
      <c r="BL296" s="14" t="s">
        <v>536</v>
      </c>
      <c r="BM296" s="171" t="s">
        <v>1124</v>
      </c>
    </row>
    <row r="297" spans="1:65" s="2" customFormat="1" ht="19.5">
      <c r="A297" s="29"/>
      <c r="B297" s="30"/>
      <c r="C297" s="29"/>
      <c r="D297" s="190" t="s">
        <v>1887</v>
      </c>
      <c r="E297" s="29"/>
      <c r="F297" s="191" t="s">
        <v>1891</v>
      </c>
      <c r="G297" s="29"/>
      <c r="H297" s="29"/>
      <c r="I297" s="93"/>
      <c r="J297" s="29"/>
      <c r="K297" s="29"/>
      <c r="L297" s="30"/>
      <c r="M297" s="192"/>
      <c r="N297" s="193"/>
      <c r="O297" s="55"/>
      <c r="P297" s="55"/>
      <c r="Q297" s="55"/>
      <c r="R297" s="55"/>
      <c r="S297" s="55"/>
      <c r="T297" s="56"/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T297" s="14" t="s">
        <v>1887</v>
      </c>
      <c r="AU297" s="14" t="s">
        <v>84</v>
      </c>
    </row>
    <row r="298" spans="1:65" s="2" customFormat="1" ht="33" customHeight="1">
      <c r="A298" s="29"/>
      <c r="B298" s="158"/>
      <c r="C298" s="159" t="s">
        <v>74</v>
      </c>
      <c r="D298" s="159" t="s">
        <v>166</v>
      </c>
      <c r="E298" s="160" t="s">
        <v>2056</v>
      </c>
      <c r="F298" s="161" t="s">
        <v>2057</v>
      </c>
      <c r="G298" s="162" t="s">
        <v>1956</v>
      </c>
      <c r="H298" s="163">
        <v>12</v>
      </c>
      <c r="I298" s="164"/>
      <c r="J298" s="165">
        <f>ROUND(I298*H298,2)</f>
        <v>0</v>
      </c>
      <c r="K298" s="166"/>
      <c r="L298" s="30"/>
      <c r="M298" s="167" t="s">
        <v>1</v>
      </c>
      <c r="N298" s="168" t="s">
        <v>39</v>
      </c>
      <c r="O298" s="55"/>
      <c r="P298" s="169">
        <f>O298*H298</f>
        <v>0</v>
      </c>
      <c r="Q298" s="169">
        <v>1.5</v>
      </c>
      <c r="R298" s="169">
        <f>Q298*H298</f>
        <v>18</v>
      </c>
      <c r="S298" s="169">
        <v>0</v>
      </c>
      <c r="T298" s="170">
        <f>S298*H298</f>
        <v>0</v>
      </c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R298" s="171" t="s">
        <v>536</v>
      </c>
      <c r="AT298" s="171" t="s">
        <v>166</v>
      </c>
      <c r="AU298" s="171" t="s">
        <v>84</v>
      </c>
      <c r="AY298" s="14" t="s">
        <v>163</v>
      </c>
      <c r="BE298" s="172">
        <f>IF(N298="základní",J298,0)</f>
        <v>0</v>
      </c>
      <c r="BF298" s="172">
        <f>IF(N298="snížená",J298,0)</f>
        <v>0</v>
      </c>
      <c r="BG298" s="172">
        <f>IF(N298="zákl. přenesená",J298,0)</f>
        <v>0</v>
      </c>
      <c r="BH298" s="172">
        <f>IF(N298="sníž. přenesená",J298,0)</f>
        <v>0</v>
      </c>
      <c r="BI298" s="172">
        <f>IF(N298="nulová",J298,0)</f>
        <v>0</v>
      </c>
      <c r="BJ298" s="14" t="s">
        <v>82</v>
      </c>
      <c r="BK298" s="172">
        <f>ROUND(I298*H298,2)</f>
        <v>0</v>
      </c>
      <c r="BL298" s="14" t="s">
        <v>536</v>
      </c>
      <c r="BM298" s="171" t="s">
        <v>1139</v>
      </c>
    </row>
    <row r="299" spans="1:65" s="2" customFormat="1" ht="19.5">
      <c r="A299" s="29"/>
      <c r="B299" s="30"/>
      <c r="C299" s="29"/>
      <c r="D299" s="190" t="s">
        <v>1887</v>
      </c>
      <c r="E299" s="29"/>
      <c r="F299" s="191" t="s">
        <v>1891</v>
      </c>
      <c r="G299" s="29"/>
      <c r="H299" s="29"/>
      <c r="I299" s="93"/>
      <c r="J299" s="29"/>
      <c r="K299" s="29"/>
      <c r="L299" s="30"/>
      <c r="M299" s="192"/>
      <c r="N299" s="193"/>
      <c r="O299" s="55"/>
      <c r="P299" s="55"/>
      <c r="Q299" s="55"/>
      <c r="R299" s="55"/>
      <c r="S299" s="55"/>
      <c r="T299" s="56"/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T299" s="14" t="s">
        <v>1887</v>
      </c>
      <c r="AU299" s="14" t="s">
        <v>84</v>
      </c>
    </row>
    <row r="300" spans="1:65" s="2" customFormat="1" ht="21.75" customHeight="1">
      <c r="A300" s="29"/>
      <c r="B300" s="158"/>
      <c r="C300" s="159" t="s">
        <v>74</v>
      </c>
      <c r="D300" s="159" t="s">
        <v>166</v>
      </c>
      <c r="E300" s="160" t="s">
        <v>2058</v>
      </c>
      <c r="F300" s="161" t="s">
        <v>2059</v>
      </c>
      <c r="G300" s="162" t="s">
        <v>169</v>
      </c>
      <c r="H300" s="163">
        <v>4</v>
      </c>
      <c r="I300" s="164"/>
      <c r="J300" s="165">
        <f>ROUND(I300*H300,2)</f>
        <v>0</v>
      </c>
      <c r="K300" s="166"/>
      <c r="L300" s="30"/>
      <c r="M300" s="167" t="s">
        <v>1</v>
      </c>
      <c r="N300" s="168" t="s">
        <v>39</v>
      </c>
      <c r="O300" s="55"/>
      <c r="P300" s="169">
        <f>O300*H300</f>
        <v>0</v>
      </c>
      <c r="Q300" s="169">
        <v>2</v>
      </c>
      <c r="R300" s="169">
        <f>Q300*H300</f>
        <v>8</v>
      </c>
      <c r="S300" s="169">
        <v>0</v>
      </c>
      <c r="T300" s="170">
        <f>S300*H300</f>
        <v>0</v>
      </c>
      <c r="U300" s="29"/>
      <c r="V300" s="29"/>
      <c r="W300" s="29"/>
      <c r="X300" s="29"/>
      <c r="Y300" s="29"/>
      <c r="Z300" s="29"/>
      <c r="AA300" s="29"/>
      <c r="AB300" s="29"/>
      <c r="AC300" s="29"/>
      <c r="AD300" s="29"/>
      <c r="AE300" s="29"/>
      <c r="AR300" s="171" t="s">
        <v>536</v>
      </c>
      <c r="AT300" s="171" t="s">
        <v>166</v>
      </c>
      <c r="AU300" s="171" t="s">
        <v>84</v>
      </c>
      <c r="AY300" s="14" t="s">
        <v>163</v>
      </c>
      <c r="BE300" s="172">
        <f>IF(N300="základní",J300,0)</f>
        <v>0</v>
      </c>
      <c r="BF300" s="172">
        <f>IF(N300="snížená",J300,0)</f>
        <v>0</v>
      </c>
      <c r="BG300" s="172">
        <f>IF(N300="zákl. přenesená",J300,0)</f>
        <v>0</v>
      </c>
      <c r="BH300" s="172">
        <f>IF(N300="sníž. přenesená",J300,0)</f>
        <v>0</v>
      </c>
      <c r="BI300" s="172">
        <f>IF(N300="nulová",J300,0)</f>
        <v>0</v>
      </c>
      <c r="BJ300" s="14" t="s">
        <v>82</v>
      </c>
      <c r="BK300" s="172">
        <f>ROUND(I300*H300,2)</f>
        <v>0</v>
      </c>
      <c r="BL300" s="14" t="s">
        <v>536</v>
      </c>
      <c r="BM300" s="171" t="s">
        <v>703</v>
      </c>
    </row>
    <row r="301" spans="1:65" s="2" customFormat="1" ht="19.5">
      <c r="A301" s="29"/>
      <c r="B301" s="30"/>
      <c r="C301" s="29"/>
      <c r="D301" s="190" t="s">
        <v>1887</v>
      </c>
      <c r="E301" s="29"/>
      <c r="F301" s="191" t="s">
        <v>1891</v>
      </c>
      <c r="G301" s="29"/>
      <c r="H301" s="29"/>
      <c r="I301" s="93"/>
      <c r="J301" s="29"/>
      <c r="K301" s="29"/>
      <c r="L301" s="30"/>
      <c r="M301" s="192"/>
      <c r="N301" s="193"/>
      <c r="O301" s="55"/>
      <c r="P301" s="55"/>
      <c r="Q301" s="55"/>
      <c r="R301" s="55"/>
      <c r="S301" s="55"/>
      <c r="T301" s="56"/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T301" s="14" t="s">
        <v>1887</v>
      </c>
      <c r="AU301" s="14" t="s">
        <v>84</v>
      </c>
    </row>
    <row r="302" spans="1:65" s="2" customFormat="1" ht="16.5" customHeight="1">
      <c r="A302" s="29"/>
      <c r="B302" s="158"/>
      <c r="C302" s="159" t="s">
        <v>74</v>
      </c>
      <c r="D302" s="159" t="s">
        <v>166</v>
      </c>
      <c r="E302" s="160" t="s">
        <v>2060</v>
      </c>
      <c r="F302" s="161" t="s">
        <v>2061</v>
      </c>
      <c r="G302" s="162" t="s">
        <v>1886</v>
      </c>
      <c r="H302" s="163">
        <v>1</v>
      </c>
      <c r="I302" s="164"/>
      <c r="J302" s="165">
        <f>ROUND(I302*H302,2)</f>
        <v>0</v>
      </c>
      <c r="K302" s="166"/>
      <c r="L302" s="30"/>
      <c r="M302" s="167" t="s">
        <v>1</v>
      </c>
      <c r="N302" s="168" t="s">
        <v>39</v>
      </c>
      <c r="O302" s="55"/>
      <c r="P302" s="169">
        <f>O302*H302</f>
        <v>0</v>
      </c>
      <c r="Q302" s="169">
        <v>20</v>
      </c>
      <c r="R302" s="169">
        <f>Q302*H302</f>
        <v>20</v>
      </c>
      <c r="S302" s="169">
        <v>0</v>
      </c>
      <c r="T302" s="170">
        <f>S302*H302</f>
        <v>0</v>
      </c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R302" s="171" t="s">
        <v>536</v>
      </c>
      <c r="AT302" s="171" t="s">
        <v>166</v>
      </c>
      <c r="AU302" s="171" t="s">
        <v>84</v>
      </c>
      <c r="AY302" s="14" t="s">
        <v>163</v>
      </c>
      <c r="BE302" s="172">
        <f>IF(N302="základní",J302,0)</f>
        <v>0</v>
      </c>
      <c r="BF302" s="172">
        <f>IF(N302="snížená",J302,0)</f>
        <v>0</v>
      </c>
      <c r="BG302" s="172">
        <f>IF(N302="zákl. přenesená",J302,0)</f>
        <v>0</v>
      </c>
      <c r="BH302" s="172">
        <f>IF(N302="sníž. přenesená",J302,0)</f>
        <v>0</v>
      </c>
      <c r="BI302" s="172">
        <f>IF(N302="nulová",J302,0)</f>
        <v>0</v>
      </c>
      <c r="BJ302" s="14" t="s">
        <v>82</v>
      </c>
      <c r="BK302" s="172">
        <f>ROUND(I302*H302,2)</f>
        <v>0</v>
      </c>
      <c r="BL302" s="14" t="s">
        <v>536</v>
      </c>
      <c r="BM302" s="171" t="s">
        <v>707</v>
      </c>
    </row>
    <row r="303" spans="1:65" s="2" customFormat="1" ht="19.5">
      <c r="A303" s="29"/>
      <c r="B303" s="30"/>
      <c r="C303" s="29"/>
      <c r="D303" s="190" t="s">
        <v>1887</v>
      </c>
      <c r="E303" s="29"/>
      <c r="F303" s="191" t="s">
        <v>1949</v>
      </c>
      <c r="G303" s="29"/>
      <c r="H303" s="29"/>
      <c r="I303" s="93"/>
      <c r="J303" s="29"/>
      <c r="K303" s="29"/>
      <c r="L303" s="30"/>
      <c r="M303" s="192"/>
      <c r="N303" s="193"/>
      <c r="O303" s="55"/>
      <c r="P303" s="55"/>
      <c r="Q303" s="55"/>
      <c r="R303" s="55"/>
      <c r="S303" s="55"/>
      <c r="T303" s="56"/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T303" s="14" t="s">
        <v>1887</v>
      </c>
      <c r="AU303" s="14" t="s">
        <v>84</v>
      </c>
    </row>
    <row r="304" spans="1:65" s="12" customFormat="1" ht="22.9" customHeight="1">
      <c r="B304" s="145"/>
      <c r="D304" s="146" t="s">
        <v>73</v>
      </c>
      <c r="E304" s="156" t="s">
        <v>109</v>
      </c>
      <c r="F304" s="156" t="s">
        <v>2062</v>
      </c>
      <c r="I304" s="148"/>
      <c r="J304" s="157">
        <f>BK304</f>
        <v>0</v>
      </c>
      <c r="L304" s="145"/>
      <c r="M304" s="150"/>
      <c r="N304" s="151"/>
      <c r="O304" s="151"/>
      <c r="P304" s="152">
        <f>SUM(P305:P330)</f>
        <v>0</v>
      </c>
      <c r="Q304" s="151"/>
      <c r="R304" s="152">
        <f>SUM(R305:R330)</f>
        <v>102</v>
      </c>
      <c r="S304" s="151"/>
      <c r="T304" s="153">
        <f>SUM(T305:T330)</f>
        <v>0</v>
      </c>
      <c r="AR304" s="146" t="s">
        <v>84</v>
      </c>
      <c r="AT304" s="154" t="s">
        <v>73</v>
      </c>
      <c r="AU304" s="154" t="s">
        <v>82</v>
      </c>
      <c r="AY304" s="146" t="s">
        <v>163</v>
      </c>
      <c r="BK304" s="155">
        <f>SUM(BK305:BK330)</f>
        <v>0</v>
      </c>
    </row>
    <row r="305" spans="1:65" s="2" customFormat="1" ht="21.75" customHeight="1">
      <c r="A305" s="29"/>
      <c r="B305" s="158"/>
      <c r="C305" s="159" t="s">
        <v>74</v>
      </c>
      <c r="D305" s="159" t="s">
        <v>166</v>
      </c>
      <c r="E305" s="160" t="s">
        <v>2063</v>
      </c>
      <c r="F305" s="161" t="s">
        <v>2064</v>
      </c>
      <c r="G305" s="162" t="s">
        <v>1886</v>
      </c>
      <c r="H305" s="163">
        <v>1</v>
      </c>
      <c r="I305" s="164"/>
      <c r="J305" s="165">
        <f>ROUND(I305*H305,2)</f>
        <v>0</v>
      </c>
      <c r="K305" s="166"/>
      <c r="L305" s="30"/>
      <c r="M305" s="167" t="s">
        <v>1</v>
      </c>
      <c r="N305" s="168" t="s">
        <v>39</v>
      </c>
      <c r="O305" s="55"/>
      <c r="P305" s="169">
        <f>O305*H305</f>
        <v>0</v>
      </c>
      <c r="Q305" s="169">
        <v>2.7</v>
      </c>
      <c r="R305" s="169">
        <f>Q305*H305</f>
        <v>2.7</v>
      </c>
      <c r="S305" s="169">
        <v>0</v>
      </c>
      <c r="T305" s="170">
        <f>S305*H305</f>
        <v>0</v>
      </c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R305" s="171" t="s">
        <v>536</v>
      </c>
      <c r="AT305" s="171" t="s">
        <v>166</v>
      </c>
      <c r="AU305" s="171" t="s">
        <v>84</v>
      </c>
      <c r="AY305" s="14" t="s">
        <v>163</v>
      </c>
      <c r="BE305" s="172">
        <f>IF(N305="základní",J305,0)</f>
        <v>0</v>
      </c>
      <c r="BF305" s="172">
        <f>IF(N305="snížená",J305,0)</f>
        <v>0</v>
      </c>
      <c r="BG305" s="172">
        <f>IF(N305="zákl. přenesená",J305,0)</f>
        <v>0</v>
      </c>
      <c r="BH305" s="172">
        <f>IF(N305="sníž. přenesená",J305,0)</f>
        <v>0</v>
      </c>
      <c r="BI305" s="172">
        <f>IF(N305="nulová",J305,0)</f>
        <v>0</v>
      </c>
      <c r="BJ305" s="14" t="s">
        <v>82</v>
      </c>
      <c r="BK305" s="172">
        <f>ROUND(I305*H305,2)</f>
        <v>0</v>
      </c>
      <c r="BL305" s="14" t="s">
        <v>536</v>
      </c>
      <c r="BM305" s="171" t="s">
        <v>698</v>
      </c>
    </row>
    <row r="306" spans="1:65" s="2" customFormat="1" ht="19.5">
      <c r="A306" s="29"/>
      <c r="B306" s="30"/>
      <c r="C306" s="29"/>
      <c r="D306" s="190" t="s">
        <v>1887</v>
      </c>
      <c r="E306" s="29"/>
      <c r="F306" s="191" t="s">
        <v>1888</v>
      </c>
      <c r="G306" s="29"/>
      <c r="H306" s="29"/>
      <c r="I306" s="93"/>
      <c r="J306" s="29"/>
      <c r="K306" s="29"/>
      <c r="L306" s="30"/>
      <c r="M306" s="192"/>
      <c r="N306" s="193"/>
      <c r="O306" s="55"/>
      <c r="P306" s="55"/>
      <c r="Q306" s="55"/>
      <c r="R306" s="55"/>
      <c r="S306" s="55"/>
      <c r="T306" s="56"/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T306" s="14" t="s">
        <v>1887</v>
      </c>
      <c r="AU306" s="14" t="s">
        <v>84</v>
      </c>
    </row>
    <row r="307" spans="1:65" s="2" customFormat="1" ht="16.5" customHeight="1">
      <c r="A307" s="29"/>
      <c r="B307" s="158"/>
      <c r="C307" s="159" t="s">
        <v>74</v>
      </c>
      <c r="D307" s="159" t="s">
        <v>166</v>
      </c>
      <c r="E307" s="160" t="s">
        <v>2065</v>
      </c>
      <c r="F307" s="161" t="s">
        <v>2066</v>
      </c>
      <c r="G307" s="162" t="s">
        <v>1886</v>
      </c>
      <c r="H307" s="163">
        <v>2</v>
      </c>
      <c r="I307" s="164"/>
      <c r="J307" s="165">
        <f>ROUND(I307*H307,2)</f>
        <v>0</v>
      </c>
      <c r="K307" s="166"/>
      <c r="L307" s="30"/>
      <c r="M307" s="167" t="s">
        <v>1</v>
      </c>
      <c r="N307" s="168" t="s">
        <v>39</v>
      </c>
      <c r="O307" s="55"/>
      <c r="P307" s="169">
        <f>O307*H307</f>
        <v>0</v>
      </c>
      <c r="Q307" s="169">
        <v>0</v>
      </c>
      <c r="R307" s="169">
        <f>Q307*H307</f>
        <v>0</v>
      </c>
      <c r="S307" s="169">
        <v>0</v>
      </c>
      <c r="T307" s="170">
        <f>S307*H307</f>
        <v>0</v>
      </c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R307" s="171" t="s">
        <v>536</v>
      </c>
      <c r="AT307" s="171" t="s">
        <v>166</v>
      </c>
      <c r="AU307" s="171" t="s">
        <v>84</v>
      </c>
      <c r="AY307" s="14" t="s">
        <v>163</v>
      </c>
      <c r="BE307" s="172">
        <f>IF(N307="základní",J307,0)</f>
        <v>0</v>
      </c>
      <c r="BF307" s="172">
        <f>IF(N307="snížená",J307,0)</f>
        <v>0</v>
      </c>
      <c r="BG307" s="172">
        <f>IF(N307="zákl. přenesená",J307,0)</f>
        <v>0</v>
      </c>
      <c r="BH307" s="172">
        <f>IF(N307="sníž. přenesená",J307,0)</f>
        <v>0</v>
      </c>
      <c r="BI307" s="172">
        <f>IF(N307="nulová",J307,0)</f>
        <v>0</v>
      </c>
      <c r="BJ307" s="14" t="s">
        <v>82</v>
      </c>
      <c r="BK307" s="172">
        <f>ROUND(I307*H307,2)</f>
        <v>0</v>
      </c>
      <c r="BL307" s="14" t="s">
        <v>536</v>
      </c>
      <c r="BM307" s="171" t="s">
        <v>721</v>
      </c>
    </row>
    <row r="308" spans="1:65" s="2" customFormat="1" ht="19.5">
      <c r="A308" s="29"/>
      <c r="B308" s="30"/>
      <c r="C308" s="29"/>
      <c r="D308" s="190" t="s">
        <v>1887</v>
      </c>
      <c r="E308" s="29"/>
      <c r="F308" s="191" t="s">
        <v>1891</v>
      </c>
      <c r="G308" s="29"/>
      <c r="H308" s="29"/>
      <c r="I308" s="93"/>
      <c r="J308" s="29"/>
      <c r="K308" s="29"/>
      <c r="L308" s="30"/>
      <c r="M308" s="192"/>
      <c r="N308" s="193"/>
      <c r="O308" s="55"/>
      <c r="P308" s="55"/>
      <c r="Q308" s="55"/>
      <c r="R308" s="55"/>
      <c r="S308" s="55"/>
      <c r="T308" s="56"/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T308" s="14" t="s">
        <v>1887</v>
      </c>
      <c r="AU308" s="14" t="s">
        <v>84</v>
      </c>
    </row>
    <row r="309" spans="1:65" s="2" customFormat="1" ht="16.5" customHeight="1">
      <c r="A309" s="29"/>
      <c r="B309" s="158"/>
      <c r="C309" s="159" t="s">
        <v>74</v>
      </c>
      <c r="D309" s="159" t="s">
        <v>166</v>
      </c>
      <c r="E309" s="160" t="s">
        <v>2067</v>
      </c>
      <c r="F309" s="161" t="s">
        <v>2068</v>
      </c>
      <c r="G309" s="162" t="s">
        <v>1886</v>
      </c>
      <c r="H309" s="163">
        <v>1</v>
      </c>
      <c r="I309" s="164"/>
      <c r="J309" s="165">
        <f>ROUND(I309*H309,2)</f>
        <v>0</v>
      </c>
      <c r="K309" s="166"/>
      <c r="L309" s="30"/>
      <c r="M309" s="167" t="s">
        <v>1</v>
      </c>
      <c r="N309" s="168" t="s">
        <v>39</v>
      </c>
      <c r="O309" s="55"/>
      <c r="P309" s="169">
        <f>O309*H309</f>
        <v>0</v>
      </c>
      <c r="Q309" s="169">
        <v>6</v>
      </c>
      <c r="R309" s="169">
        <f>Q309*H309</f>
        <v>6</v>
      </c>
      <c r="S309" s="169">
        <v>0</v>
      </c>
      <c r="T309" s="170">
        <f>S309*H309</f>
        <v>0</v>
      </c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  <c r="AR309" s="171" t="s">
        <v>536</v>
      </c>
      <c r="AT309" s="171" t="s">
        <v>166</v>
      </c>
      <c r="AU309" s="171" t="s">
        <v>84</v>
      </c>
      <c r="AY309" s="14" t="s">
        <v>163</v>
      </c>
      <c r="BE309" s="172">
        <f>IF(N309="základní",J309,0)</f>
        <v>0</v>
      </c>
      <c r="BF309" s="172">
        <f>IF(N309="snížená",J309,0)</f>
        <v>0</v>
      </c>
      <c r="BG309" s="172">
        <f>IF(N309="zákl. přenesená",J309,0)</f>
        <v>0</v>
      </c>
      <c r="BH309" s="172">
        <f>IF(N309="sníž. přenesená",J309,0)</f>
        <v>0</v>
      </c>
      <c r="BI309" s="172">
        <f>IF(N309="nulová",J309,0)</f>
        <v>0</v>
      </c>
      <c r="BJ309" s="14" t="s">
        <v>82</v>
      </c>
      <c r="BK309" s="172">
        <f>ROUND(I309*H309,2)</f>
        <v>0</v>
      </c>
      <c r="BL309" s="14" t="s">
        <v>536</v>
      </c>
      <c r="BM309" s="171" t="s">
        <v>1205</v>
      </c>
    </row>
    <row r="310" spans="1:65" s="2" customFormat="1" ht="19.5">
      <c r="A310" s="29"/>
      <c r="B310" s="30"/>
      <c r="C310" s="29"/>
      <c r="D310" s="190" t="s">
        <v>1887</v>
      </c>
      <c r="E310" s="29"/>
      <c r="F310" s="191" t="s">
        <v>1891</v>
      </c>
      <c r="G310" s="29"/>
      <c r="H310" s="29"/>
      <c r="I310" s="93"/>
      <c r="J310" s="29"/>
      <c r="K310" s="29"/>
      <c r="L310" s="30"/>
      <c r="M310" s="192"/>
      <c r="N310" s="193"/>
      <c r="O310" s="55"/>
      <c r="P310" s="55"/>
      <c r="Q310" s="55"/>
      <c r="R310" s="55"/>
      <c r="S310" s="55"/>
      <c r="T310" s="56"/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29"/>
      <c r="AT310" s="14" t="s">
        <v>1887</v>
      </c>
      <c r="AU310" s="14" t="s">
        <v>84</v>
      </c>
    </row>
    <row r="311" spans="1:65" s="2" customFormat="1" ht="16.5" customHeight="1">
      <c r="A311" s="29"/>
      <c r="B311" s="158"/>
      <c r="C311" s="159" t="s">
        <v>74</v>
      </c>
      <c r="D311" s="159" t="s">
        <v>166</v>
      </c>
      <c r="E311" s="160" t="s">
        <v>2069</v>
      </c>
      <c r="F311" s="161" t="s">
        <v>2070</v>
      </c>
      <c r="G311" s="162" t="s">
        <v>1886</v>
      </c>
      <c r="H311" s="163">
        <v>1</v>
      </c>
      <c r="I311" s="164"/>
      <c r="J311" s="165">
        <f>ROUND(I311*H311,2)</f>
        <v>0</v>
      </c>
      <c r="K311" s="166"/>
      <c r="L311" s="30"/>
      <c r="M311" s="167" t="s">
        <v>1</v>
      </c>
      <c r="N311" s="168" t="s">
        <v>39</v>
      </c>
      <c r="O311" s="55"/>
      <c r="P311" s="169">
        <f>O311*H311</f>
        <v>0</v>
      </c>
      <c r="Q311" s="169">
        <v>4</v>
      </c>
      <c r="R311" s="169">
        <f>Q311*H311</f>
        <v>4</v>
      </c>
      <c r="S311" s="169">
        <v>0</v>
      </c>
      <c r="T311" s="170">
        <f>S311*H311</f>
        <v>0</v>
      </c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R311" s="171" t="s">
        <v>536</v>
      </c>
      <c r="AT311" s="171" t="s">
        <v>166</v>
      </c>
      <c r="AU311" s="171" t="s">
        <v>84</v>
      </c>
      <c r="AY311" s="14" t="s">
        <v>163</v>
      </c>
      <c r="BE311" s="172">
        <f>IF(N311="základní",J311,0)</f>
        <v>0</v>
      </c>
      <c r="BF311" s="172">
        <f>IF(N311="snížená",J311,0)</f>
        <v>0</v>
      </c>
      <c r="BG311" s="172">
        <f>IF(N311="zákl. přenesená",J311,0)</f>
        <v>0</v>
      </c>
      <c r="BH311" s="172">
        <f>IF(N311="sníž. přenesená",J311,0)</f>
        <v>0</v>
      </c>
      <c r="BI311" s="172">
        <f>IF(N311="nulová",J311,0)</f>
        <v>0</v>
      </c>
      <c r="BJ311" s="14" t="s">
        <v>82</v>
      </c>
      <c r="BK311" s="172">
        <f>ROUND(I311*H311,2)</f>
        <v>0</v>
      </c>
      <c r="BL311" s="14" t="s">
        <v>536</v>
      </c>
      <c r="BM311" s="171" t="s">
        <v>1132</v>
      </c>
    </row>
    <row r="312" spans="1:65" s="2" customFormat="1" ht="19.5">
      <c r="A312" s="29"/>
      <c r="B312" s="30"/>
      <c r="C312" s="29"/>
      <c r="D312" s="190" t="s">
        <v>1887</v>
      </c>
      <c r="E312" s="29"/>
      <c r="F312" s="191" t="s">
        <v>1891</v>
      </c>
      <c r="G312" s="29"/>
      <c r="H312" s="29"/>
      <c r="I312" s="93"/>
      <c r="J312" s="29"/>
      <c r="K312" s="29"/>
      <c r="L312" s="30"/>
      <c r="M312" s="192"/>
      <c r="N312" s="193"/>
      <c r="O312" s="55"/>
      <c r="P312" s="55"/>
      <c r="Q312" s="55"/>
      <c r="R312" s="55"/>
      <c r="S312" s="55"/>
      <c r="T312" s="56"/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29"/>
      <c r="AT312" s="14" t="s">
        <v>1887</v>
      </c>
      <c r="AU312" s="14" t="s">
        <v>84</v>
      </c>
    </row>
    <row r="313" spans="1:65" s="2" customFormat="1" ht="21.75" customHeight="1">
      <c r="A313" s="29"/>
      <c r="B313" s="158"/>
      <c r="C313" s="159" t="s">
        <v>74</v>
      </c>
      <c r="D313" s="159" t="s">
        <v>166</v>
      </c>
      <c r="E313" s="160" t="s">
        <v>2071</v>
      </c>
      <c r="F313" s="161" t="s">
        <v>2072</v>
      </c>
      <c r="G313" s="162" t="s">
        <v>1886</v>
      </c>
      <c r="H313" s="163">
        <v>1</v>
      </c>
      <c r="I313" s="164"/>
      <c r="J313" s="165">
        <f>ROUND(I313*H313,2)</f>
        <v>0</v>
      </c>
      <c r="K313" s="166"/>
      <c r="L313" s="30"/>
      <c r="M313" s="167" t="s">
        <v>1</v>
      </c>
      <c r="N313" s="168" t="s">
        <v>39</v>
      </c>
      <c r="O313" s="55"/>
      <c r="P313" s="169">
        <f>O313*H313</f>
        <v>0</v>
      </c>
      <c r="Q313" s="169">
        <v>0.5</v>
      </c>
      <c r="R313" s="169">
        <f>Q313*H313</f>
        <v>0.5</v>
      </c>
      <c r="S313" s="169">
        <v>0</v>
      </c>
      <c r="T313" s="170">
        <f>S313*H313</f>
        <v>0</v>
      </c>
      <c r="U313" s="29"/>
      <c r="V313" s="29"/>
      <c r="W313" s="29"/>
      <c r="X313" s="29"/>
      <c r="Y313" s="29"/>
      <c r="Z313" s="29"/>
      <c r="AA313" s="29"/>
      <c r="AB313" s="29"/>
      <c r="AC313" s="29"/>
      <c r="AD313" s="29"/>
      <c r="AE313" s="29"/>
      <c r="AR313" s="171" t="s">
        <v>536</v>
      </c>
      <c r="AT313" s="171" t="s">
        <v>166</v>
      </c>
      <c r="AU313" s="171" t="s">
        <v>84</v>
      </c>
      <c r="AY313" s="14" t="s">
        <v>163</v>
      </c>
      <c r="BE313" s="172">
        <f>IF(N313="základní",J313,0)</f>
        <v>0</v>
      </c>
      <c r="BF313" s="172">
        <f>IF(N313="snížená",J313,0)</f>
        <v>0</v>
      </c>
      <c r="BG313" s="172">
        <f>IF(N313="zákl. přenesená",J313,0)</f>
        <v>0</v>
      </c>
      <c r="BH313" s="172">
        <f>IF(N313="sníž. přenesená",J313,0)</f>
        <v>0</v>
      </c>
      <c r="BI313" s="172">
        <f>IF(N313="nulová",J313,0)</f>
        <v>0</v>
      </c>
      <c r="BJ313" s="14" t="s">
        <v>82</v>
      </c>
      <c r="BK313" s="172">
        <f>ROUND(I313*H313,2)</f>
        <v>0</v>
      </c>
      <c r="BL313" s="14" t="s">
        <v>536</v>
      </c>
      <c r="BM313" s="171" t="s">
        <v>2073</v>
      </c>
    </row>
    <row r="314" spans="1:65" s="2" customFormat="1" ht="19.5">
      <c r="A314" s="29"/>
      <c r="B314" s="30"/>
      <c r="C314" s="29"/>
      <c r="D314" s="190" t="s">
        <v>1887</v>
      </c>
      <c r="E314" s="29"/>
      <c r="F314" s="191" t="s">
        <v>1891</v>
      </c>
      <c r="G314" s="29"/>
      <c r="H314" s="29"/>
      <c r="I314" s="93"/>
      <c r="J314" s="29"/>
      <c r="K314" s="29"/>
      <c r="L314" s="30"/>
      <c r="M314" s="192"/>
      <c r="N314" s="193"/>
      <c r="O314" s="55"/>
      <c r="P314" s="55"/>
      <c r="Q314" s="55"/>
      <c r="R314" s="55"/>
      <c r="S314" s="55"/>
      <c r="T314" s="56"/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29"/>
      <c r="AT314" s="14" t="s">
        <v>1887</v>
      </c>
      <c r="AU314" s="14" t="s">
        <v>84</v>
      </c>
    </row>
    <row r="315" spans="1:65" s="2" customFormat="1" ht="16.5" customHeight="1">
      <c r="A315" s="29"/>
      <c r="B315" s="158"/>
      <c r="C315" s="159" t="s">
        <v>74</v>
      </c>
      <c r="D315" s="159" t="s">
        <v>166</v>
      </c>
      <c r="E315" s="160" t="s">
        <v>2074</v>
      </c>
      <c r="F315" s="161" t="s">
        <v>2050</v>
      </c>
      <c r="G315" s="162" t="s">
        <v>1886</v>
      </c>
      <c r="H315" s="163">
        <v>6</v>
      </c>
      <c r="I315" s="164"/>
      <c r="J315" s="165">
        <f>ROUND(I315*H315,2)</f>
        <v>0</v>
      </c>
      <c r="K315" s="166"/>
      <c r="L315" s="30"/>
      <c r="M315" s="167" t="s">
        <v>1</v>
      </c>
      <c r="N315" s="168" t="s">
        <v>39</v>
      </c>
      <c r="O315" s="55"/>
      <c r="P315" s="169">
        <f>O315*H315</f>
        <v>0</v>
      </c>
      <c r="Q315" s="169">
        <v>0</v>
      </c>
      <c r="R315" s="169">
        <f>Q315*H315</f>
        <v>0</v>
      </c>
      <c r="S315" s="169">
        <v>0</v>
      </c>
      <c r="T315" s="170">
        <f>S315*H315</f>
        <v>0</v>
      </c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R315" s="171" t="s">
        <v>536</v>
      </c>
      <c r="AT315" s="171" t="s">
        <v>166</v>
      </c>
      <c r="AU315" s="171" t="s">
        <v>84</v>
      </c>
      <c r="AY315" s="14" t="s">
        <v>163</v>
      </c>
      <c r="BE315" s="172">
        <f>IF(N315="základní",J315,0)</f>
        <v>0</v>
      </c>
      <c r="BF315" s="172">
        <f>IF(N315="snížená",J315,0)</f>
        <v>0</v>
      </c>
      <c r="BG315" s="172">
        <f>IF(N315="zákl. přenesená",J315,0)</f>
        <v>0</v>
      </c>
      <c r="BH315" s="172">
        <f>IF(N315="sníž. přenesená",J315,0)</f>
        <v>0</v>
      </c>
      <c r="BI315" s="172">
        <f>IF(N315="nulová",J315,0)</f>
        <v>0</v>
      </c>
      <c r="BJ315" s="14" t="s">
        <v>82</v>
      </c>
      <c r="BK315" s="172">
        <f>ROUND(I315*H315,2)</f>
        <v>0</v>
      </c>
      <c r="BL315" s="14" t="s">
        <v>536</v>
      </c>
      <c r="BM315" s="171" t="s">
        <v>1155</v>
      </c>
    </row>
    <row r="316" spans="1:65" s="2" customFormat="1" ht="19.5">
      <c r="A316" s="29"/>
      <c r="B316" s="30"/>
      <c r="C316" s="29"/>
      <c r="D316" s="190" t="s">
        <v>1887</v>
      </c>
      <c r="E316" s="29"/>
      <c r="F316" s="191" t="s">
        <v>1916</v>
      </c>
      <c r="G316" s="29"/>
      <c r="H316" s="29"/>
      <c r="I316" s="93"/>
      <c r="J316" s="29"/>
      <c r="K316" s="29"/>
      <c r="L316" s="30"/>
      <c r="M316" s="192"/>
      <c r="N316" s="193"/>
      <c r="O316" s="55"/>
      <c r="P316" s="55"/>
      <c r="Q316" s="55"/>
      <c r="R316" s="55"/>
      <c r="S316" s="55"/>
      <c r="T316" s="56"/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T316" s="14" t="s">
        <v>1887</v>
      </c>
      <c r="AU316" s="14" t="s">
        <v>84</v>
      </c>
    </row>
    <row r="317" spans="1:65" s="2" customFormat="1" ht="16.5" customHeight="1">
      <c r="A317" s="29"/>
      <c r="B317" s="158"/>
      <c r="C317" s="159" t="s">
        <v>74</v>
      </c>
      <c r="D317" s="159" t="s">
        <v>166</v>
      </c>
      <c r="E317" s="160" t="s">
        <v>2075</v>
      </c>
      <c r="F317" s="161" t="s">
        <v>1974</v>
      </c>
      <c r="G317" s="162" t="s">
        <v>1886</v>
      </c>
      <c r="H317" s="163">
        <v>6</v>
      </c>
      <c r="I317" s="164"/>
      <c r="J317" s="165">
        <f>ROUND(I317*H317,2)</f>
        <v>0</v>
      </c>
      <c r="K317" s="166"/>
      <c r="L317" s="30"/>
      <c r="M317" s="167" t="s">
        <v>1</v>
      </c>
      <c r="N317" s="168" t="s">
        <v>39</v>
      </c>
      <c r="O317" s="55"/>
      <c r="P317" s="169">
        <f>O317*H317</f>
        <v>0</v>
      </c>
      <c r="Q317" s="169">
        <v>0</v>
      </c>
      <c r="R317" s="169">
        <f>Q317*H317</f>
        <v>0</v>
      </c>
      <c r="S317" s="169">
        <v>0</v>
      </c>
      <c r="T317" s="170">
        <f>S317*H317</f>
        <v>0</v>
      </c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R317" s="171" t="s">
        <v>536</v>
      </c>
      <c r="AT317" s="171" t="s">
        <v>166</v>
      </c>
      <c r="AU317" s="171" t="s">
        <v>84</v>
      </c>
      <c r="AY317" s="14" t="s">
        <v>163</v>
      </c>
      <c r="BE317" s="172">
        <f>IF(N317="základní",J317,0)</f>
        <v>0</v>
      </c>
      <c r="BF317" s="172">
        <f>IF(N317="snížená",J317,0)</f>
        <v>0</v>
      </c>
      <c r="BG317" s="172">
        <f>IF(N317="zákl. přenesená",J317,0)</f>
        <v>0</v>
      </c>
      <c r="BH317" s="172">
        <f>IF(N317="sníž. přenesená",J317,0)</f>
        <v>0</v>
      </c>
      <c r="BI317" s="172">
        <f>IF(N317="nulová",J317,0)</f>
        <v>0</v>
      </c>
      <c r="BJ317" s="14" t="s">
        <v>82</v>
      </c>
      <c r="BK317" s="172">
        <f>ROUND(I317*H317,2)</f>
        <v>0</v>
      </c>
      <c r="BL317" s="14" t="s">
        <v>536</v>
      </c>
      <c r="BM317" s="171" t="s">
        <v>1163</v>
      </c>
    </row>
    <row r="318" spans="1:65" s="2" customFormat="1" ht="19.5">
      <c r="A318" s="29"/>
      <c r="B318" s="30"/>
      <c r="C318" s="29"/>
      <c r="D318" s="190" t="s">
        <v>1887</v>
      </c>
      <c r="E318" s="29"/>
      <c r="F318" s="191" t="s">
        <v>1891</v>
      </c>
      <c r="G318" s="29"/>
      <c r="H318" s="29"/>
      <c r="I318" s="93"/>
      <c r="J318" s="29"/>
      <c r="K318" s="29"/>
      <c r="L318" s="30"/>
      <c r="M318" s="192"/>
      <c r="N318" s="193"/>
      <c r="O318" s="55"/>
      <c r="P318" s="55"/>
      <c r="Q318" s="55"/>
      <c r="R318" s="55"/>
      <c r="S318" s="55"/>
      <c r="T318" s="56"/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T318" s="14" t="s">
        <v>1887</v>
      </c>
      <c r="AU318" s="14" t="s">
        <v>84</v>
      </c>
    </row>
    <row r="319" spans="1:65" s="2" customFormat="1" ht="16.5" customHeight="1">
      <c r="A319" s="29"/>
      <c r="B319" s="158"/>
      <c r="C319" s="159" t="s">
        <v>74</v>
      </c>
      <c r="D319" s="159" t="s">
        <v>166</v>
      </c>
      <c r="E319" s="160" t="s">
        <v>2076</v>
      </c>
      <c r="F319" s="161" t="s">
        <v>2077</v>
      </c>
      <c r="G319" s="162" t="s">
        <v>1886</v>
      </c>
      <c r="H319" s="163">
        <v>2</v>
      </c>
      <c r="I319" s="164"/>
      <c r="J319" s="165">
        <f>ROUND(I319*H319,2)</f>
        <v>0</v>
      </c>
      <c r="K319" s="166"/>
      <c r="L319" s="30"/>
      <c r="M319" s="167" t="s">
        <v>1</v>
      </c>
      <c r="N319" s="168" t="s">
        <v>39</v>
      </c>
      <c r="O319" s="55"/>
      <c r="P319" s="169">
        <f>O319*H319</f>
        <v>0</v>
      </c>
      <c r="Q319" s="169">
        <v>0.4</v>
      </c>
      <c r="R319" s="169">
        <f>Q319*H319</f>
        <v>0.8</v>
      </c>
      <c r="S319" s="169">
        <v>0</v>
      </c>
      <c r="T319" s="170">
        <f>S319*H319</f>
        <v>0</v>
      </c>
      <c r="U319" s="29"/>
      <c r="V319" s="29"/>
      <c r="W319" s="29"/>
      <c r="X319" s="29"/>
      <c r="Y319" s="29"/>
      <c r="Z319" s="29"/>
      <c r="AA319" s="29"/>
      <c r="AB319" s="29"/>
      <c r="AC319" s="29"/>
      <c r="AD319" s="29"/>
      <c r="AE319" s="29"/>
      <c r="AR319" s="171" t="s">
        <v>536</v>
      </c>
      <c r="AT319" s="171" t="s">
        <v>166</v>
      </c>
      <c r="AU319" s="171" t="s">
        <v>84</v>
      </c>
      <c r="AY319" s="14" t="s">
        <v>163</v>
      </c>
      <c r="BE319" s="172">
        <f>IF(N319="základní",J319,0)</f>
        <v>0</v>
      </c>
      <c r="BF319" s="172">
        <f>IF(N319="snížená",J319,0)</f>
        <v>0</v>
      </c>
      <c r="BG319" s="172">
        <f>IF(N319="zákl. přenesená",J319,0)</f>
        <v>0</v>
      </c>
      <c r="BH319" s="172">
        <f>IF(N319="sníž. přenesená",J319,0)</f>
        <v>0</v>
      </c>
      <c r="BI319" s="172">
        <f>IF(N319="nulová",J319,0)</f>
        <v>0</v>
      </c>
      <c r="BJ319" s="14" t="s">
        <v>82</v>
      </c>
      <c r="BK319" s="172">
        <f>ROUND(I319*H319,2)</f>
        <v>0</v>
      </c>
      <c r="BL319" s="14" t="s">
        <v>536</v>
      </c>
      <c r="BM319" s="171" t="s">
        <v>1128</v>
      </c>
    </row>
    <row r="320" spans="1:65" s="2" customFormat="1" ht="19.5">
      <c r="A320" s="29"/>
      <c r="B320" s="30"/>
      <c r="C320" s="29"/>
      <c r="D320" s="190" t="s">
        <v>1887</v>
      </c>
      <c r="E320" s="29"/>
      <c r="F320" s="191" t="s">
        <v>1891</v>
      </c>
      <c r="G320" s="29"/>
      <c r="H320" s="29"/>
      <c r="I320" s="93"/>
      <c r="J320" s="29"/>
      <c r="K320" s="29"/>
      <c r="L320" s="30"/>
      <c r="M320" s="192"/>
      <c r="N320" s="193"/>
      <c r="O320" s="55"/>
      <c r="P320" s="55"/>
      <c r="Q320" s="55"/>
      <c r="R320" s="55"/>
      <c r="S320" s="55"/>
      <c r="T320" s="56"/>
      <c r="U320" s="29"/>
      <c r="V320" s="29"/>
      <c r="W320" s="29"/>
      <c r="X320" s="29"/>
      <c r="Y320" s="29"/>
      <c r="Z320" s="29"/>
      <c r="AA320" s="29"/>
      <c r="AB320" s="29"/>
      <c r="AC320" s="29"/>
      <c r="AD320" s="29"/>
      <c r="AE320" s="29"/>
      <c r="AT320" s="14" t="s">
        <v>1887</v>
      </c>
      <c r="AU320" s="14" t="s">
        <v>84</v>
      </c>
    </row>
    <row r="321" spans="1:65" s="2" customFormat="1" ht="16.5" customHeight="1">
      <c r="A321" s="29"/>
      <c r="B321" s="158"/>
      <c r="C321" s="159" t="s">
        <v>74</v>
      </c>
      <c r="D321" s="159" t="s">
        <v>166</v>
      </c>
      <c r="E321" s="160" t="s">
        <v>2078</v>
      </c>
      <c r="F321" s="161" t="s">
        <v>1997</v>
      </c>
      <c r="G321" s="162" t="s">
        <v>1886</v>
      </c>
      <c r="H321" s="163">
        <v>2</v>
      </c>
      <c r="I321" s="164"/>
      <c r="J321" s="165">
        <f>ROUND(I321*H321,2)</f>
        <v>0</v>
      </c>
      <c r="K321" s="166"/>
      <c r="L321" s="30"/>
      <c r="M321" s="167" t="s">
        <v>1</v>
      </c>
      <c r="N321" s="168" t="s">
        <v>39</v>
      </c>
      <c r="O321" s="55"/>
      <c r="P321" s="169">
        <f>O321*H321</f>
        <v>0</v>
      </c>
      <c r="Q321" s="169">
        <v>0.5</v>
      </c>
      <c r="R321" s="169">
        <f>Q321*H321</f>
        <v>1</v>
      </c>
      <c r="S321" s="169">
        <v>0</v>
      </c>
      <c r="T321" s="170">
        <f>S321*H321</f>
        <v>0</v>
      </c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R321" s="171" t="s">
        <v>536</v>
      </c>
      <c r="AT321" s="171" t="s">
        <v>166</v>
      </c>
      <c r="AU321" s="171" t="s">
        <v>84</v>
      </c>
      <c r="AY321" s="14" t="s">
        <v>163</v>
      </c>
      <c r="BE321" s="172">
        <f>IF(N321="základní",J321,0)</f>
        <v>0</v>
      </c>
      <c r="BF321" s="172">
        <f>IF(N321="snížená",J321,0)</f>
        <v>0</v>
      </c>
      <c r="BG321" s="172">
        <f>IF(N321="zákl. přenesená",J321,0)</f>
        <v>0</v>
      </c>
      <c r="BH321" s="172">
        <f>IF(N321="sníž. přenesená",J321,0)</f>
        <v>0</v>
      </c>
      <c r="BI321" s="172">
        <f>IF(N321="nulová",J321,0)</f>
        <v>0</v>
      </c>
      <c r="BJ321" s="14" t="s">
        <v>82</v>
      </c>
      <c r="BK321" s="172">
        <f>ROUND(I321*H321,2)</f>
        <v>0</v>
      </c>
      <c r="BL321" s="14" t="s">
        <v>536</v>
      </c>
      <c r="BM321" s="171" t="s">
        <v>1086</v>
      </c>
    </row>
    <row r="322" spans="1:65" s="2" customFormat="1" ht="19.5">
      <c r="A322" s="29"/>
      <c r="B322" s="30"/>
      <c r="C322" s="29"/>
      <c r="D322" s="190" t="s">
        <v>1887</v>
      </c>
      <c r="E322" s="29"/>
      <c r="F322" s="191" t="s">
        <v>1891</v>
      </c>
      <c r="G322" s="29"/>
      <c r="H322" s="29"/>
      <c r="I322" s="93"/>
      <c r="J322" s="29"/>
      <c r="K322" s="29"/>
      <c r="L322" s="30"/>
      <c r="M322" s="192"/>
      <c r="N322" s="193"/>
      <c r="O322" s="55"/>
      <c r="P322" s="55"/>
      <c r="Q322" s="55"/>
      <c r="R322" s="55"/>
      <c r="S322" s="55"/>
      <c r="T322" s="56"/>
      <c r="U322" s="29"/>
      <c r="V322" s="29"/>
      <c r="W322" s="29"/>
      <c r="X322" s="29"/>
      <c r="Y322" s="29"/>
      <c r="Z322" s="29"/>
      <c r="AA322" s="29"/>
      <c r="AB322" s="29"/>
      <c r="AC322" s="29"/>
      <c r="AD322" s="29"/>
      <c r="AE322" s="29"/>
      <c r="AT322" s="14" t="s">
        <v>1887</v>
      </c>
      <c r="AU322" s="14" t="s">
        <v>84</v>
      </c>
    </row>
    <row r="323" spans="1:65" s="2" customFormat="1" ht="33" customHeight="1">
      <c r="A323" s="29"/>
      <c r="B323" s="158"/>
      <c r="C323" s="159" t="s">
        <v>74</v>
      </c>
      <c r="D323" s="159" t="s">
        <v>166</v>
      </c>
      <c r="E323" s="160" t="s">
        <v>2079</v>
      </c>
      <c r="F323" s="161" t="s">
        <v>2055</v>
      </c>
      <c r="G323" s="162" t="s">
        <v>1956</v>
      </c>
      <c r="H323" s="163">
        <v>8</v>
      </c>
      <c r="I323" s="164"/>
      <c r="J323" s="165">
        <f>ROUND(I323*H323,2)</f>
        <v>0</v>
      </c>
      <c r="K323" s="166"/>
      <c r="L323" s="30"/>
      <c r="M323" s="167" t="s">
        <v>1</v>
      </c>
      <c r="N323" s="168" t="s">
        <v>39</v>
      </c>
      <c r="O323" s="55"/>
      <c r="P323" s="169">
        <f>O323*H323</f>
        <v>0</v>
      </c>
      <c r="Q323" s="169">
        <v>1</v>
      </c>
      <c r="R323" s="169">
        <f>Q323*H323</f>
        <v>8</v>
      </c>
      <c r="S323" s="169">
        <v>0</v>
      </c>
      <c r="T323" s="170">
        <f>S323*H323</f>
        <v>0</v>
      </c>
      <c r="U323" s="29"/>
      <c r="V323" s="29"/>
      <c r="W323" s="29"/>
      <c r="X323" s="29"/>
      <c r="Y323" s="29"/>
      <c r="Z323" s="29"/>
      <c r="AA323" s="29"/>
      <c r="AB323" s="29"/>
      <c r="AC323" s="29"/>
      <c r="AD323" s="29"/>
      <c r="AE323" s="29"/>
      <c r="AR323" s="171" t="s">
        <v>536</v>
      </c>
      <c r="AT323" s="171" t="s">
        <v>166</v>
      </c>
      <c r="AU323" s="171" t="s">
        <v>84</v>
      </c>
      <c r="AY323" s="14" t="s">
        <v>163</v>
      </c>
      <c r="BE323" s="172">
        <f>IF(N323="základní",J323,0)</f>
        <v>0</v>
      </c>
      <c r="BF323" s="172">
        <f>IF(N323="snížená",J323,0)</f>
        <v>0</v>
      </c>
      <c r="BG323" s="172">
        <f>IF(N323="zákl. přenesená",J323,0)</f>
        <v>0</v>
      </c>
      <c r="BH323" s="172">
        <f>IF(N323="sníž. přenesená",J323,0)</f>
        <v>0</v>
      </c>
      <c r="BI323" s="172">
        <f>IF(N323="nulová",J323,0)</f>
        <v>0</v>
      </c>
      <c r="BJ323" s="14" t="s">
        <v>82</v>
      </c>
      <c r="BK323" s="172">
        <f>ROUND(I323*H323,2)</f>
        <v>0</v>
      </c>
      <c r="BL323" s="14" t="s">
        <v>536</v>
      </c>
      <c r="BM323" s="171" t="s">
        <v>1175</v>
      </c>
    </row>
    <row r="324" spans="1:65" s="2" customFormat="1" ht="19.5">
      <c r="A324" s="29"/>
      <c r="B324" s="30"/>
      <c r="C324" s="29"/>
      <c r="D324" s="190" t="s">
        <v>1887</v>
      </c>
      <c r="E324" s="29"/>
      <c r="F324" s="191" t="s">
        <v>1891</v>
      </c>
      <c r="G324" s="29"/>
      <c r="H324" s="29"/>
      <c r="I324" s="93"/>
      <c r="J324" s="29"/>
      <c r="K324" s="29"/>
      <c r="L324" s="30"/>
      <c r="M324" s="192"/>
      <c r="N324" s="193"/>
      <c r="O324" s="55"/>
      <c r="P324" s="55"/>
      <c r="Q324" s="55"/>
      <c r="R324" s="55"/>
      <c r="S324" s="55"/>
      <c r="T324" s="56"/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29"/>
      <c r="AT324" s="14" t="s">
        <v>1887</v>
      </c>
      <c r="AU324" s="14" t="s">
        <v>84</v>
      </c>
    </row>
    <row r="325" spans="1:65" s="2" customFormat="1" ht="33" customHeight="1">
      <c r="A325" s="29"/>
      <c r="B325" s="158"/>
      <c r="C325" s="159" t="s">
        <v>74</v>
      </c>
      <c r="D325" s="159" t="s">
        <v>166</v>
      </c>
      <c r="E325" s="160" t="s">
        <v>2080</v>
      </c>
      <c r="F325" s="161" t="s">
        <v>2081</v>
      </c>
      <c r="G325" s="162" t="s">
        <v>1956</v>
      </c>
      <c r="H325" s="163">
        <v>18</v>
      </c>
      <c r="I325" s="164"/>
      <c r="J325" s="165">
        <f>ROUND(I325*H325,2)</f>
        <v>0</v>
      </c>
      <c r="K325" s="166"/>
      <c r="L325" s="30"/>
      <c r="M325" s="167" t="s">
        <v>1</v>
      </c>
      <c r="N325" s="168" t="s">
        <v>39</v>
      </c>
      <c r="O325" s="55"/>
      <c r="P325" s="169">
        <f>O325*H325</f>
        <v>0</v>
      </c>
      <c r="Q325" s="169">
        <v>2.5</v>
      </c>
      <c r="R325" s="169">
        <f>Q325*H325</f>
        <v>45</v>
      </c>
      <c r="S325" s="169">
        <v>0</v>
      </c>
      <c r="T325" s="170">
        <f>S325*H325</f>
        <v>0</v>
      </c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29"/>
      <c r="AR325" s="171" t="s">
        <v>536</v>
      </c>
      <c r="AT325" s="171" t="s">
        <v>166</v>
      </c>
      <c r="AU325" s="171" t="s">
        <v>84</v>
      </c>
      <c r="AY325" s="14" t="s">
        <v>163</v>
      </c>
      <c r="BE325" s="172">
        <f>IF(N325="základní",J325,0)</f>
        <v>0</v>
      </c>
      <c r="BF325" s="172">
        <f>IF(N325="snížená",J325,0)</f>
        <v>0</v>
      </c>
      <c r="BG325" s="172">
        <f>IF(N325="zákl. přenesená",J325,0)</f>
        <v>0</v>
      </c>
      <c r="BH325" s="172">
        <f>IF(N325="sníž. přenesená",J325,0)</f>
        <v>0</v>
      </c>
      <c r="BI325" s="172">
        <f>IF(N325="nulová",J325,0)</f>
        <v>0</v>
      </c>
      <c r="BJ325" s="14" t="s">
        <v>82</v>
      </c>
      <c r="BK325" s="172">
        <f>ROUND(I325*H325,2)</f>
        <v>0</v>
      </c>
      <c r="BL325" s="14" t="s">
        <v>536</v>
      </c>
      <c r="BM325" s="171" t="s">
        <v>824</v>
      </c>
    </row>
    <row r="326" spans="1:65" s="2" customFormat="1" ht="19.5">
      <c r="A326" s="29"/>
      <c r="B326" s="30"/>
      <c r="C326" s="29"/>
      <c r="D326" s="190" t="s">
        <v>1887</v>
      </c>
      <c r="E326" s="29"/>
      <c r="F326" s="191" t="s">
        <v>2082</v>
      </c>
      <c r="G326" s="29"/>
      <c r="H326" s="29"/>
      <c r="I326" s="93"/>
      <c r="J326" s="29"/>
      <c r="K326" s="29"/>
      <c r="L326" s="30"/>
      <c r="M326" s="192"/>
      <c r="N326" s="193"/>
      <c r="O326" s="55"/>
      <c r="P326" s="55"/>
      <c r="Q326" s="55"/>
      <c r="R326" s="55"/>
      <c r="S326" s="55"/>
      <c r="T326" s="56"/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29"/>
      <c r="AT326" s="14" t="s">
        <v>1887</v>
      </c>
      <c r="AU326" s="14" t="s">
        <v>84</v>
      </c>
    </row>
    <row r="327" spans="1:65" s="2" customFormat="1" ht="21.75" customHeight="1">
      <c r="A327" s="29"/>
      <c r="B327" s="158"/>
      <c r="C327" s="159" t="s">
        <v>74</v>
      </c>
      <c r="D327" s="159" t="s">
        <v>166</v>
      </c>
      <c r="E327" s="160" t="s">
        <v>2083</v>
      </c>
      <c r="F327" s="161" t="s">
        <v>2084</v>
      </c>
      <c r="G327" s="162" t="s">
        <v>169</v>
      </c>
      <c r="H327" s="163">
        <v>9</v>
      </c>
      <c r="I327" s="164"/>
      <c r="J327" s="165">
        <f>ROUND(I327*H327,2)</f>
        <v>0</v>
      </c>
      <c r="K327" s="166"/>
      <c r="L327" s="30"/>
      <c r="M327" s="167" t="s">
        <v>1</v>
      </c>
      <c r="N327" s="168" t="s">
        <v>39</v>
      </c>
      <c r="O327" s="55"/>
      <c r="P327" s="169">
        <f>O327*H327</f>
        <v>0</v>
      </c>
      <c r="Q327" s="169">
        <v>1</v>
      </c>
      <c r="R327" s="169">
        <f>Q327*H327</f>
        <v>9</v>
      </c>
      <c r="S327" s="169">
        <v>0</v>
      </c>
      <c r="T327" s="170">
        <f>S327*H327</f>
        <v>0</v>
      </c>
      <c r="U327" s="29"/>
      <c r="V327" s="29"/>
      <c r="W327" s="29"/>
      <c r="X327" s="29"/>
      <c r="Y327" s="29"/>
      <c r="Z327" s="29"/>
      <c r="AA327" s="29"/>
      <c r="AB327" s="29"/>
      <c r="AC327" s="29"/>
      <c r="AD327" s="29"/>
      <c r="AE327" s="29"/>
      <c r="AR327" s="171" t="s">
        <v>536</v>
      </c>
      <c r="AT327" s="171" t="s">
        <v>166</v>
      </c>
      <c r="AU327" s="171" t="s">
        <v>84</v>
      </c>
      <c r="AY327" s="14" t="s">
        <v>163</v>
      </c>
      <c r="BE327" s="172">
        <f>IF(N327="základní",J327,0)</f>
        <v>0</v>
      </c>
      <c r="BF327" s="172">
        <f>IF(N327="snížená",J327,0)</f>
        <v>0</v>
      </c>
      <c r="BG327" s="172">
        <f>IF(N327="zákl. přenesená",J327,0)</f>
        <v>0</v>
      </c>
      <c r="BH327" s="172">
        <f>IF(N327="sníž. přenesená",J327,0)</f>
        <v>0</v>
      </c>
      <c r="BI327" s="172">
        <f>IF(N327="nulová",J327,0)</f>
        <v>0</v>
      </c>
      <c r="BJ327" s="14" t="s">
        <v>82</v>
      </c>
      <c r="BK327" s="172">
        <f>ROUND(I327*H327,2)</f>
        <v>0</v>
      </c>
      <c r="BL327" s="14" t="s">
        <v>536</v>
      </c>
      <c r="BM327" s="171" t="s">
        <v>867</v>
      </c>
    </row>
    <row r="328" spans="1:65" s="2" customFormat="1" ht="19.5">
      <c r="A328" s="29"/>
      <c r="B328" s="30"/>
      <c r="C328" s="29"/>
      <c r="D328" s="190" t="s">
        <v>1887</v>
      </c>
      <c r="E328" s="29"/>
      <c r="F328" s="191" t="s">
        <v>2082</v>
      </c>
      <c r="G328" s="29"/>
      <c r="H328" s="29"/>
      <c r="I328" s="93"/>
      <c r="J328" s="29"/>
      <c r="K328" s="29"/>
      <c r="L328" s="30"/>
      <c r="M328" s="192"/>
      <c r="N328" s="193"/>
      <c r="O328" s="55"/>
      <c r="P328" s="55"/>
      <c r="Q328" s="55"/>
      <c r="R328" s="55"/>
      <c r="S328" s="55"/>
      <c r="T328" s="56"/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29"/>
      <c r="AT328" s="14" t="s">
        <v>1887</v>
      </c>
      <c r="AU328" s="14" t="s">
        <v>84</v>
      </c>
    </row>
    <row r="329" spans="1:65" s="2" customFormat="1" ht="16.5" customHeight="1">
      <c r="A329" s="29"/>
      <c r="B329" s="158"/>
      <c r="C329" s="159" t="s">
        <v>74</v>
      </c>
      <c r="D329" s="159" t="s">
        <v>166</v>
      </c>
      <c r="E329" s="160" t="s">
        <v>2085</v>
      </c>
      <c r="F329" s="161" t="s">
        <v>2086</v>
      </c>
      <c r="G329" s="162" t="s">
        <v>1886</v>
      </c>
      <c r="H329" s="163">
        <v>1</v>
      </c>
      <c r="I329" s="164"/>
      <c r="J329" s="165">
        <f>ROUND(I329*H329,2)</f>
        <v>0</v>
      </c>
      <c r="K329" s="166"/>
      <c r="L329" s="30"/>
      <c r="M329" s="167" t="s">
        <v>1</v>
      </c>
      <c r="N329" s="168" t="s">
        <v>39</v>
      </c>
      <c r="O329" s="55"/>
      <c r="P329" s="169">
        <f>O329*H329</f>
        <v>0</v>
      </c>
      <c r="Q329" s="169">
        <v>25</v>
      </c>
      <c r="R329" s="169">
        <f>Q329*H329</f>
        <v>25</v>
      </c>
      <c r="S329" s="169">
        <v>0</v>
      </c>
      <c r="T329" s="170">
        <f>S329*H329</f>
        <v>0</v>
      </c>
      <c r="U329" s="29"/>
      <c r="V329" s="29"/>
      <c r="W329" s="29"/>
      <c r="X329" s="29"/>
      <c r="Y329" s="29"/>
      <c r="Z329" s="29"/>
      <c r="AA329" s="29"/>
      <c r="AB329" s="29"/>
      <c r="AC329" s="29"/>
      <c r="AD329" s="29"/>
      <c r="AE329" s="29"/>
      <c r="AR329" s="171" t="s">
        <v>536</v>
      </c>
      <c r="AT329" s="171" t="s">
        <v>166</v>
      </c>
      <c r="AU329" s="171" t="s">
        <v>84</v>
      </c>
      <c r="AY329" s="14" t="s">
        <v>163</v>
      </c>
      <c r="BE329" s="172">
        <f>IF(N329="základní",J329,0)</f>
        <v>0</v>
      </c>
      <c r="BF329" s="172">
        <f>IF(N329="snížená",J329,0)</f>
        <v>0</v>
      </c>
      <c r="BG329" s="172">
        <f>IF(N329="zákl. přenesená",J329,0)</f>
        <v>0</v>
      </c>
      <c r="BH329" s="172">
        <f>IF(N329="sníž. přenesená",J329,0)</f>
        <v>0</v>
      </c>
      <c r="BI329" s="172">
        <f>IF(N329="nulová",J329,0)</f>
        <v>0</v>
      </c>
      <c r="BJ329" s="14" t="s">
        <v>82</v>
      </c>
      <c r="BK329" s="172">
        <f>ROUND(I329*H329,2)</f>
        <v>0</v>
      </c>
      <c r="BL329" s="14" t="s">
        <v>536</v>
      </c>
      <c r="BM329" s="171" t="s">
        <v>835</v>
      </c>
    </row>
    <row r="330" spans="1:65" s="2" customFormat="1" ht="19.5">
      <c r="A330" s="29"/>
      <c r="B330" s="30"/>
      <c r="C330" s="29"/>
      <c r="D330" s="190" t="s">
        <v>1887</v>
      </c>
      <c r="E330" s="29"/>
      <c r="F330" s="191" t="s">
        <v>2082</v>
      </c>
      <c r="G330" s="29"/>
      <c r="H330" s="29"/>
      <c r="I330" s="93"/>
      <c r="J330" s="29"/>
      <c r="K330" s="29"/>
      <c r="L330" s="30"/>
      <c r="M330" s="192"/>
      <c r="N330" s="193"/>
      <c r="O330" s="55"/>
      <c r="P330" s="55"/>
      <c r="Q330" s="55"/>
      <c r="R330" s="55"/>
      <c r="S330" s="55"/>
      <c r="T330" s="56"/>
      <c r="U330" s="29"/>
      <c r="V330" s="29"/>
      <c r="W330" s="29"/>
      <c r="X330" s="29"/>
      <c r="Y330" s="29"/>
      <c r="Z330" s="29"/>
      <c r="AA330" s="29"/>
      <c r="AB330" s="29"/>
      <c r="AC330" s="29"/>
      <c r="AD330" s="29"/>
      <c r="AE330" s="29"/>
      <c r="AT330" s="14" t="s">
        <v>1887</v>
      </c>
      <c r="AU330" s="14" t="s">
        <v>84</v>
      </c>
    </row>
    <row r="331" spans="1:65" s="12" customFormat="1" ht="22.9" customHeight="1">
      <c r="B331" s="145"/>
      <c r="D331" s="146" t="s">
        <v>73</v>
      </c>
      <c r="E331" s="156" t="s">
        <v>613</v>
      </c>
      <c r="F331" s="156" t="s">
        <v>2087</v>
      </c>
      <c r="I331" s="148"/>
      <c r="J331" s="157">
        <f>BK331</f>
        <v>0</v>
      </c>
      <c r="L331" s="145"/>
      <c r="M331" s="150"/>
      <c r="N331" s="151"/>
      <c r="O331" s="151"/>
      <c r="P331" s="152">
        <f>SUM(P332:P347)</f>
        <v>0</v>
      </c>
      <c r="Q331" s="151"/>
      <c r="R331" s="152">
        <f>SUM(R332:R347)</f>
        <v>59</v>
      </c>
      <c r="S331" s="151"/>
      <c r="T331" s="153">
        <f>SUM(T332:T347)</f>
        <v>0</v>
      </c>
      <c r="AR331" s="146" t="s">
        <v>84</v>
      </c>
      <c r="AT331" s="154" t="s">
        <v>73</v>
      </c>
      <c r="AU331" s="154" t="s">
        <v>82</v>
      </c>
      <c r="AY331" s="146" t="s">
        <v>163</v>
      </c>
      <c r="BK331" s="155">
        <f>SUM(BK332:BK347)</f>
        <v>0</v>
      </c>
    </row>
    <row r="332" spans="1:65" s="2" customFormat="1" ht="16.5" customHeight="1">
      <c r="A332" s="29"/>
      <c r="B332" s="158"/>
      <c r="C332" s="159" t="s">
        <v>74</v>
      </c>
      <c r="D332" s="159" t="s">
        <v>166</v>
      </c>
      <c r="E332" s="160" t="s">
        <v>2088</v>
      </c>
      <c r="F332" s="161" t="s">
        <v>2089</v>
      </c>
      <c r="G332" s="162" t="s">
        <v>1886</v>
      </c>
      <c r="H332" s="163">
        <v>2</v>
      </c>
      <c r="I332" s="164"/>
      <c r="J332" s="165">
        <f>ROUND(I332*H332,2)</f>
        <v>0</v>
      </c>
      <c r="K332" s="166"/>
      <c r="L332" s="30"/>
      <c r="M332" s="167" t="s">
        <v>1</v>
      </c>
      <c r="N332" s="168" t="s">
        <v>39</v>
      </c>
      <c r="O332" s="55"/>
      <c r="P332" s="169">
        <f>O332*H332</f>
        <v>0</v>
      </c>
      <c r="Q332" s="169">
        <v>1.1000000000000001</v>
      </c>
      <c r="R332" s="169">
        <f>Q332*H332</f>
        <v>2.2000000000000002</v>
      </c>
      <c r="S332" s="169">
        <v>0</v>
      </c>
      <c r="T332" s="170">
        <f>S332*H332</f>
        <v>0</v>
      </c>
      <c r="U332" s="29"/>
      <c r="V332" s="29"/>
      <c r="W332" s="29"/>
      <c r="X332" s="29"/>
      <c r="Y332" s="29"/>
      <c r="Z332" s="29"/>
      <c r="AA332" s="29"/>
      <c r="AB332" s="29"/>
      <c r="AC332" s="29"/>
      <c r="AD332" s="29"/>
      <c r="AE332" s="29"/>
      <c r="AR332" s="171" t="s">
        <v>536</v>
      </c>
      <c r="AT332" s="171" t="s">
        <v>166</v>
      </c>
      <c r="AU332" s="171" t="s">
        <v>84</v>
      </c>
      <c r="AY332" s="14" t="s">
        <v>163</v>
      </c>
      <c r="BE332" s="172">
        <f>IF(N332="základní",J332,0)</f>
        <v>0</v>
      </c>
      <c r="BF332" s="172">
        <f>IF(N332="snížená",J332,0)</f>
        <v>0</v>
      </c>
      <c r="BG332" s="172">
        <f>IF(N332="zákl. přenesená",J332,0)</f>
        <v>0</v>
      </c>
      <c r="BH332" s="172">
        <f>IF(N332="sníž. přenesená",J332,0)</f>
        <v>0</v>
      </c>
      <c r="BI332" s="172">
        <f>IF(N332="nulová",J332,0)</f>
        <v>0</v>
      </c>
      <c r="BJ332" s="14" t="s">
        <v>82</v>
      </c>
      <c r="BK332" s="172">
        <f>ROUND(I332*H332,2)</f>
        <v>0</v>
      </c>
      <c r="BL332" s="14" t="s">
        <v>536</v>
      </c>
      <c r="BM332" s="171" t="s">
        <v>843</v>
      </c>
    </row>
    <row r="333" spans="1:65" s="2" customFormat="1" ht="19.5">
      <c r="A333" s="29"/>
      <c r="B333" s="30"/>
      <c r="C333" s="29"/>
      <c r="D333" s="190" t="s">
        <v>1887</v>
      </c>
      <c r="E333" s="29"/>
      <c r="F333" s="191" t="s">
        <v>1916</v>
      </c>
      <c r="G333" s="29"/>
      <c r="H333" s="29"/>
      <c r="I333" s="93"/>
      <c r="J333" s="29"/>
      <c r="K333" s="29"/>
      <c r="L333" s="30"/>
      <c r="M333" s="192"/>
      <c r="N333" s="193"/>
      <c r="O333" s="55"/>
      <c r="P333" s="55"/>
      <c r="Q333" s="55"/>
      <c r="R333" s="55"/>
      <c r="S333" s="55"/>
      <c r="T333" s="56"/>
      <c r="U333" s="29"/>
      <c r="V333" s="29"/>
      <c r="W333" s="29"/>
      <c r="X333" s="29"/>
      <c r="Y333" s="29"/>
      <c r="Z333" s="29"/>
      <c r="AA333" s="29"/>
      <c r="AB333" s="29"/>
      <c r="AC333" s="29"/>
      <c r="AD333" s="29"/>
      <c r="AE333" s="29"/>
      <c r="AT333" s="14" t="s">
        <v>1887</v>
      </c>
      <c r="AU333" s="14" t="s">
        <v>84</v>
      </c>
    </row>
    <row r="334" spans="1:65" s="2" customFormat="1" ht="21.75" customHeight="1">
      <c r="A334" s="29"/>
      <c r="B334" s="158"/>
      <c r="C334" s="159" t="s">
        <v>74</v>
      </c>
      <c r="D334" s="159" t="s">
        <v>166</v>
      </c>
      <c r="E334" s="160" t="s">
        <v>2090</v>
      </c>
      <c r="F334" s="161" t="s">
        <v>2091</v>
      </c>
      <c r="G334" s="162" t="s">
        <v>1886</v>
      </c>
      <c r="H334" s="163">
        <v>1</v>
      </c>
      <c r="I334" s="164"/>
      <c r="J334" s="165">
        <f>ROUND(I334*H334,2)</f>
        <v>0</v>
      </c>
      <c r="K334" s="166"/>
      <c r="L334" s="30"/>
      <c r="M334" s="167" t="s">
        <v>1</v>
      </c>
      <c r="N334" s="168" t="s">
        <v>39</v>
      </c>
      <c r="O334" s="55"/>
      <c r="P334" s="169">
        <f>O334*H334</f>
        <v>0</v>
      </c>
      <c r="Q334" s="169">
        <v>0.8</v>
      </c>
      <c r="R334" s="169">
        <f>Q334*H334</f>
        <v>0.8</v>
      </c>
      <c r="S334" s="169">
        <v>0</v>
      </c>
      <c r="T334" s="170">
        <f>S334*H334</f>
        <v>0</v>
      </c>
      <c r="U334" s="29"/>
      <c r="V334" s="29"/>
      <c r="W334" s="29"/>
      <c r="X334" s="29"/>
      <c r="Y334" s="29"/>
      <c r="Z334" s="29"/>
      <c r="AA334" s="29"/>
      <c r="AB334" s="29"/>
      <c r="AC334" s="29"/>
      <c r="AD334" s="29"/>
      <c r="AE334" s="29"/>
      <c r="AR334" s="171" t="s">
        <v>536</v>
      </c>
      <c r="AT334" s="171" t="s">
        <v>166</v>
      </c>
      <c r="AU334" s="171" t="s">
        <v>84</v>
      </c>
      <c r="AY334" s="14" t="s">
        <v>163</v>
      </c>
      <c r="BE334" s="172">
        <f>IF(N334="základní",J334,0)</f>
        <v>0</v>
      </c>
      <c r="BF334" s="172">
        <f>IF(N334="snížená",J334,0)</f>
        <v>0</v>
      </c>
      <c r="BG334" s="172">
        <f>IF(N334="zákl. přenesená",J334,0)</f>
        <v>0</v>
      </c>
      <c r="BH334" s="172">
        <f>IF(N334="sníž. přenesená",J334,0)</f>
        <v>0</v>
      </c>
      <c r="BI334" s="172">
        <f>IF(N334="nulová",J334,0)</f>
        <v>0</v>
      </c>
      <c r="BJ334" s="14" t="s">
        <v>82</v>
      </c>
      <c r="BK334" s="172">
        <f>ROUND(I334*H334,2)</f>
        <v>0</v>
      </c>
      <c r="BL334" s="14" t="s">
        <v>536</v>
      </c>
      <c r="BM334" s="171" t="s">
        <v>820</v>
      </c>
    </row>
    <row r="335" spans="1:65" s="2" customFormat="1" ht="19.5">
      <c r="A335" s="29"/>
      <c r="B335" s="30"/>
      <c r="C335" s="29"/>
      <c r="D335" s="190" t="s">
        <v>1887</v>
      </c>
      <c r="E335" s="29"/>
      <c r="F335" s="191" t="s">
        <v>1929</v>
      </c>
      <c r="G335" s="29"/>
      <c r="H335" s="29"/>
      <c r="I335" s="93"/>
      <c r="J335" s="29"/>
      <c r="K335" s="29"/>
      <c r="L335" s="30"/>
      <c r="M335" s="192"/>
      <c r="N335" s="193"/>
      <c r="O335" s="55"/>
      <c r="P335" s="55"/>
      <c r="Q335" s="55"/>
      <c r="R335" s="55"/>
      <c r="S335" s="55"/>
      <c r="T335" s="56"/>
      <c r="U335" s="29"/>
      <c r="V335" s="29"/>
      <c r="W335" s="29"/>
      <c r="X335" s="29"/>
      <c r="Y335" s="29"/>
      <c r="Z335" s="29"/>
      <c r="AA335" s="29"/>
      <c r="AB335" s="29"/>
      <c r="AC335" s="29"/>
      <c r="AD335" s="29"/>
      <c r="AE335" s="29"/>
      <c r="AT335" s="14" t="s">
        <v>1887</v>
      </c>
      <c r="AU335" s="14" t="s">
        <v>84</v>
      </c>
    </row>
    <row r="336" spans="1:65" s="2" customFormat="1" ht="16.5" customHeight="1">
      <c r="A336" s="29"/>
      <c r="B336" s="158"/>
      <c r="C336" s="159" t="s">
        <v>74</v>
      </c>
      <c r="D336" s="159" t="s">
        <v>166</v>
      </c>
      <c r="E336" s="160" t="s">
        <v>2092</v>
      </c>
      <c r="F336" s="161" t="s">
        <v>2093</v>
      </c>
      <c r="G336" s="162" t="s">
        <v>1886</v>
      </c>
      <c r="H336" s="163">
        <v>1</v>
      </c>
      <c r="I336" s="164"/>
      <c r="J336" s="165">
        <f>ROUND(I336*H336,2)</f>
        <v>0</v>
      </c>
      <c r="K336" s="166"/>
      <c r="L336" s="30"/>
      <c r="M336" s="167" t="s">
        <v>1</v>
      </c>
      <c r="N336" s="168" t="s">
        <v>39</v>
      </c>
      <c r="O336" s="55"/>
      <c r="P336" s="169">
        <f>O336*H336</f>
        <v>0</v>
      </c>
      <c r="Q336" s="169">
        <v>5</v>
      </c>
      <c r="R336" s="169">
        <f>Q336*H336</f>
        <v>5</v>
      </c>
      <c r="S336" s="169">
        <v>0</v>
      </c>
      <c r="T336" s="170">
        <f>S336*H336</f>
        <v>0</v>
      </c>
      <c r="U336" s="29"/>
      <c r="V336" s="29"/>
      <c r="W336" s="29"/>
      <c r="X336" s="29"/>
      <c r="Y336" s="29"/>
      <c r="Z336" s="29"/>
      <c r="AA336" s="29"/>
      <c r="AB336" s="29"/>
      <c r="AC336" s="29"/>
      <c r="AD336" s="29"/>
      <c r="AE336" s="29"/>
      <c r="AR336" s="171" t="s">
        <v>536</v>
      </c>
      <c r="AT336" s="171" t="s">
        <v>166</v>
      </c>
      <c r="AU336" s="171" t="s">
        <v>84</v>
      </c>
      <c r="AY336" s="14" t="s">
        <v>163</v>
      </c>
      <c r="BE336" s="172">
        <f>IF(N336="základní",J336,0)</f>
        <v>0</v>
      </c>
      <c r="BF336" s="172">
        <f>IF(N336="snížená",J336,0)</f>
        <v>0</v>
      </c>
      <c r="BG336" s="172">
        <f>IF(N336="zákl. přenesená",J336,0)</f>
        <v>0</v>
      </c>
      <c r="BH336" s="172">
        <f>IF(N336="sníž. přenesená",J336,0)</f>
        <v>0</v>
      </c>
      <c r="BI336" s="172">
        <f>IF(N336="nulová",J336,0)</f>
        <v>0</v>
      </c>
      <c r="BJ336" s="14" t="s">
        <v>82</v>
      </c>
      <c r="BK336" s="172">
        <f>ROUND(I336*H336,2)</f>
        <v>0</v>
      </c>
      <c r="BL336" s="14" t="s">
        <v>536</v>
      </c>
      <c r="BM336" s="171" t="s">
        <v>1017</v>
      </c>
    </row>
    <row r="337" spans="1:65" s="2" customFormat="1" ht="19.5">
      <c r="A337" s="29"/>
      <c r="B337" s="30"/>
      <c r="C337" s="29"/>
      <c r="D337" s="190" t="s">
        <v>1887</v>
      </c>
      <c r="E337" s="29"/>
      <c r="F337" s="191" t="s">
        <v>1891</v>
      </c>
      <c r="G337" s="29"/>
      <c r="H337" s="29"/>
      <c r="I337" s="93"/>
      <c r="J337" s="29"/>
      <c r="K337" s="29"/>
      <c r="L337" s="30"/>
      <c r="M337" s="192"/>
      <c r="N337" s="193"/>
      <c r="O337" s="55"/>
      <c r="P337" s="55"/>
      <c r="Q337" s="55"/>
      <c r="R337" s="55"/>
      <c r="S337" s="55"/>
      <c r="T337" s="56"/>
      <c r="U337" s="29"/>
      <c r="V337" s="29"/>
      <c r="W337" s="29"/>
      <c r="X337" s="29"/>
      <c r="Y337" s="29"/>
      <c r="Z337" s="29"/>
      <c r="AA337" s="29"/>
      <c r="AB337" s="29"/>
      <c r="AC337" s="29"/>
      <c r="AD337" s="29"/>
      <c r="AE337" s="29"/>
      <c r="AT337" s="14" t="s">
        <v>1887</v>
      </c>
      <c r="AU337" s="14" t="s">
        <v>84</v>
      </c>
    </row>
    <row r="338" spans="1:65" s="2" customFormat="1" ht="21.75" customHeight="1">
      <c r="A338" s="29"/>
      <c r="B338" s="158"/>
      <c r="C338" s="159" t="s">
        <v>74</v>
      </c>
      <c r="D338" s="159" t="s">
        <v>166</v>
      </c>
      <c r="E338" s="160" t="s">
        <v>2094</v>
      </c>
      <c r="F338" s="161" t="s">
        <v>2095</v>
      </c>
      <c r="G338" s="162" t="s">
        <v>1956</v>
      </c>
      <c r="H338" s="163">
        <v>3</v>
      </c>
      <c r="I338" s="164"/>
      <c r="J338" s="165">
        <f>ROUND(I338*H338,2)</f>
        <v>0</v>
      </c>
      <c r="K338" s="166"/>
      <c r="L338" s="30"/>
      <c r="M338" s="167" t="s">
        <v>1</v>
      </c>
      <c r="N338" s="168" t="s">
        <v>39</v>
      </c>
      <c r="O338" s="55"/>
      <c r="P338" s="169">
        <f>O338*H338</f>
        <v>0</v>
      </c>
      <c r="Q338" s="169">
        <v>1</v>
      </c>
      <c r="R338" s="169">
        <f>Q338*H338</f>
        <v>3</v>
      </c>
      <c r="S338" s="169">
        <v>0</v>
      </c>
      <c r="T338" s="170">
        <f>S338*H338</f>
        <v>0</v>
      </c>
      <c r="U338" s="29"/>
      <c r="V338" s="29"/>
      <c r="W338" s="29"/>
      <c r="X338" s="29"/>
      <c r="Y338" s="29"/>
      <c r="Z338" s="29"/>
      <c r="AA338" s="29"/>
      <c r="AB338" s="29"/>
      <c r="AC338" s="29"/>
      <c r="AD338" s="29"/>
      <c r="AE338" s="29"/>
      <c r="AR338" s="171" t="s">
        <v>536</v>
      </c>
      <c r="AT338" s="171" t="s">
        <v>166</v>
      </c>
      <c r="AU338" s="171" t="s">
        <v>84</v>
      </c>
      <c r="AY338" s="14" t="s">
        <v>163</v>
      </c>
      <c r="BE338" s="172">
        <f>IF(N338="základní",J338,0)</f>
        <v>0</v>
      </c>
      <c r="BF338" s="172">
        <f>IF(N338="snížená",J338,0)</f>
        <v>0</v>
      </c>
      <c r="BG338" s="172">
        <f>IF(N338="zákl. přenesená",J338,0)</f>
        <v>0</v>
      </c>
      <c r="BH338" s="172">
        <f>IF(N338="sníž. přenesená",J338,0)</f>
        <v>0</v>
      </c>
      <c r="BI338" s="172">
        <f>IF(N338="nulová",J338,0)</f>
        <v>0</v>
      </c>
      <c r="BJ338" s="14" t="s">
        <v>82</v>
      </c>
      <c r="BK338" s="172">
        <f>ROUND(I338*H338,2)</f>
        <v>0</v>
      </c>
      <c r="BL338" s="14" t="s">
        <v>536</v>
      </c>
      <c r="BM338" s="171" t="s">
        <v>951</v>
      </c>
    </row>
    <row r="339" spans="1:65" s="2" customFormat="1" ht="19.5">
      <c r="A339" s="29"/>
      <c r="B339" s="30"/>
      <c r="C339" s="29"/>
      <c r="D339" s="190" t="s">
        <v>1887</v>
      </c>
      <c r="E339" s="29"/>
      <c r="F339" s="191" t="s">
        <v>1916</v>
      </c>
      <c r="G339" s="29"/>
      <c r="H339" s="29"/>
      <c r="I339" s="93"/>
      <c r="J339" s="29"/>
      <c r="K339" s="29"/>
      <c r="L339" s="30"/>
      <c r="M339" s="192"/>
      <c r="N339" s="193"/>
      <c r="O339" s="55"/>
      <c r="P339" s="55"/>
      <c r="Q339" s="55"/>
      <c r="R339" s="55"/>
      <c r="S339" s="55"/>
      <c r="T339" s="56"/>
      <c r="U339" s="29"/>
      <c r="V339" s="29"/>
      <c r="W339" s="29"/>
      <c r="X339" s="29"/>
      <c r="Y339" s="29"/>
      <c r="Z339" s="29"/>
      <c r="AA339" s="29"/>
      <c r="AB339" s="29"/>
      <c r="AC339" s="29"/>
      <c r="AD339" s="29"/>
      <c r="AE339" s="29"/>
      <c r="AT339" s="14" t="s">
        <v>1887</v>
      </c>
      <c r="AU339" s="14" t="s">
        <v>84</v>
      </c>
    </row>
    <row r="340" spans="1:65" s="2" customFormat="1" ht="33" customHeight="1">
      <c r="A340" s="29"/>
      <c r="B340" s="158"/>
      <c r="C340" s="159" t="s">
        <v>74</v>
      </c>
      <c r="D340" s="159" t="s">
        <v>166</v>
      </c>
      <c r="E340" s="160" t="s">
        <v>2096</v>
      </c>
      <c r="F340" s="161" t="s">
        <v>2057</v>
      </c>
      <c r="G340" s="162" t="s">
        <v>1956</v>
      </c>
      <c r="H340" s="163">
        <v>12</v>
      </c>
      <c r="I340" s="164"/>
      <c r="J340" s="165">
        <f>ROUND(I340*H340,2)</f>
        <v>0</v>
      </c>
      <c r="K340" s="166"/>
      <c r="L340" s="30"/>
      <c r="M340" s="167" t="s">
        <v>1</v>
      </c>
      <c r="N340" s="168" t="s">
        <v>39</v>
      </c>
      <c r="O340" s="55"/>
      <c r="P340" s="169">
        <f>O340*H340</f>
        <v>0</v>
      </c>
      <c r="Q340" s="169">
        <v>1.5</v>
      </c>
      <c r="R340" s="169">
        <f>Q340*H340</f>
        <v>18</v>
      </c>
      <c r="S340" s="169">
        <v>0</v>
      </c>
      <c r="T340" s="170">
        <f>S340*H340</f>
        <v>0</v>
      </c>
      <c r="U340" s="29"/>
      <c r="V340" s="29"/>
      <c r="W340" s="29"/>
      <c r="X340" s="29"/>
      <c r="Y340" s="29"/>
      <c r="Z340" s="29"/>
      <c r="AA340" s="29"/>
      <c r="AB340" s="29"/>
      <c r="AC340" s="29"/>
      <c r="AD340" s="29"/>
      <c r="AE340" s="29"/>
      <c r="AR340" s="171" t="s">
        <v>536</v>
      </c>
      <c r="AT340" s="171" t="s">
        <v>166</v>
      </c>
      <c r="AU340" s="171" t="s">
        <v>84</v>
      </c>
      <c r="AY340" s="14" t="s">
        <v>163</v>
      </c>
      <c r="BE340" s="172">
        <f>IF(N340="základní",J340,0)</f>
        <v>0</v>
      </c>
      <c r="BF340" s="172">
        <f>IF(N340="snížená",J340,0)</f>
        <v>0</v>
      </c>
      <c r="BG340" s="172">
        <f>IF(N340="zákl. přenesená",J340,0)</f>
        <v>0</v>
      </c>
      <c r="BH340" s="172">
        <f>IF(N340="sníž. přenesená",J340,0)</f>
        <v>0</v>
      </c>
      <c r="BI340" s="172">
        <f>IF(N340="nulová",J340,0)</f>
        <v>0</v>
      </c>
      <c r="BJ340" s="14" t="s">
        <v>82</v>
      </c>
      <c r="BK340" s="172">
        <f>ROUND(I340*H340,2)</f>
        <v>0</v>
      </c>
      <c r="BL340" s="14" t="s">
        <v>536</v>
      </c>
      <c r="BM340" s="171" t="s">
        <v>959</v>
      </c>
    </row>
    <row r="341" spans="1:65" s="2" customFormat="1" ht="19.5">
      <c r="A341" s="29"/>
      <c r="B341" s="30"/>
      <c r="C341" s="29"/>
      <c r="D341" s="190" t="s">
        <v>1887</v>
      </c>
      <c r="E341" s="29"/>
      <c r="F341" s="191" t="s">
        <v>2082</v>
      </c>
      <c r="G341" s="29"/>
      <c r="H341" s="29"/>
      <c r="I341" s="93"/>
      <c r="J341" s="29"/>
      <c r="K341" s="29"/>
      <c r="L341" s="30"/>
      <c r="M341" s="192"/>
      <c r="N341" s="193"/>
      <c r="O341" s="55"/>
      <c r="P341" s="55"/>
      <c r="Q341" s="55"/>
      <c r="R341" s="55"/>
      <c r="S341" s="55"/>
      <c r="T341" s="56"/>
      <c r="U341" s="29"/>
      <c r="V341" s="29"/>
      <c r="W341" s="29"/>
      <c r="X341" s="29"/>
      <c r="Y341" s="29"/>
      <c r="Z341" s="29"/>
      <c r="AA341" s="29"/>
      <c r="AB341" s="29"/>
      <c r="AC341" s="29"/>
      <c r="AD341" s="29"/>
      <c r="AE341" s="29"/>
      <c r="AT341" s="14" t="s">
        <v>1887</v>
      </c>
      <c r="AU341" s="14" t="s">
        <v>84</v>
      </c>
    </row>
    <row r="342" spans="1:65" s="2" customFormat="1" ht="21.75" customHeight="1">
      <c r="A342" s="29"/>
      <c r="B342" s="158"/>
      <c r="C342" s="159" t="s">
        <v>74</v>
      </c>
      <c r="D342" s="159" t="s">
        <v>166</v>
      </c>
      <c r="E342" s="160" t="s">
        <v>2097</v>
      </c>
      <c r="F342" s="161" t="s">
        <v>2084</v>
      </c>
      <c r="G342" s="162" t="s">
        <v>169</v>
      </c>
      <c r="H342" s="163">
        <v>6</v>
      </c>
      <c r="I342" s="164"/>
      <c r="J342" s="165">
        <f>ROUND(I342*H342,2)</f>
        <v>0</v>
      </c>
      <c r="K342" s="166"/>
      <c r="L342" s="30"/>
      <c r="M342" s="167" t="s">
        <v>1</v>
      </c>
      <c r="N342" s="168" t="s">
        <v>39</v>
      </c>
      <c r="O342" s="55"/>
      <c r="P342" s="169">
        <f>O342*H342</f>
        <v>0</v>
      </c>
      <c r="Q342" s="169">
        <v>2</v>
      </c>
      <c r="R342" s="169">
        <f>Q342*H342</f>
        <v>12</v>
      </c>
      <c r="S342" s="169">
        <v>0</v>
      </c>
      <c r="T342" s="170">
        <f>S342*H342</f>
        <v>0</v>
      </c>
      <c r="U342" s="29"/>
      <c r="V342" s="29"/>
      <c r="W342" s="29"/>
      <c r="X342" s="29"/>
      <c r="Y342" s="29"/>
      <c r="Z342" s="29"/>
      <c r="AA342" s="29"/>
      <c r="AB342" s="29"/>
      <c r="AC342" s="29"/>
      <c r="AD342" s="29"/>
      <c r="AE342" s="29"/>
      <c r="AR342" s="171" t="s">
        <v>536</v>
      </c>
      <c r="AT342" s="171" t="s">
        <v>166</v>
      </c>
      <c r="AU342" s="171" t="s">
        <v>84</v>
      </c>
      <c r="AY342" s="14" t="s">
        <v>163</v>
      </c>
      <c r="BE342" s="172">
        <f>IF(N342="základní",J342,0)</f>
        <v>0</v>
      </c>
      <c r="BF342" s="172">
        <f>IF(N342="snížená",J342,0)</f>
        <v>0</v>
      </c>
      <c r="BG342" s="172">
        <f>IF(N342="zákl. přenesená",J342,0)</f>
        <v>0</v>
      </c>
      <c r="BH342" s="172">
        <f>IF(N342="sníž. přenesená",J342,0)</f>
        <v>0</v>
      </c>
      <c r="BI342" s="172">
        <f>IF(N342="nulová",J342,0)</f>
        <v>0</v>
      </c>
      <c r="BJ342" s="14" t="s">
        <v>82</v>
      </c>
      <c r="BK342" s="172">
        <f>ROUND(I342*H342,2)</f>
        <v>0</v>
      </c>
      <c r="BL342" s="14" t="s">
        <v>536</v>
      </c>
      <c r="BM342" s="171" t="s">
        <v>2098</v>
      </c>
    </row>
    <row r="343" spans="1:65" s="2" customFormat="1" ht="19.5">
      <c r="A343" s="29"/>
      <c r="B343" s="30"/>
      <c r="C343" s="29"/>
      <c r="D343" s="190" t="s">
        <v>1887</v>
      </c>
      <c r="E343" s="29"/>
      <c r="F343" s="191" t="s">
        <v>2082</v>
      </c>
      <c r="G343" s="29"/>
      <c r="H343" s="29"/>
      <c r="I343" s="93"/>
      <c r="J343" s="29"/>
      <c r="K343" s="29"/>
      <c r="L343" s="30"/>
      <c r="M343" s="192"/>
      <c r="N343" s="193"/>
      <c r="O343" s="55"/>
      <c r="P343" s="55"/>
      <c r="Q343" s="55"/>
      <c r="R343" s="55"/>
      <c r="S343" s="55"/>
      <c r="T343" s="56"/>
      <c r="U343" s="29"/>
      <c r="V343" s="29"/>
      <c r="W343" s="29"/>
      <c r="X343" s="29"/>
      <c r="Y343" s="29"/>
      <c r="Z343" s="29"/>
      <c r="AA343" s="29"/>
      <c r="AB343" s="29"/>
      <c r="AC343" s="29"/>
      <c r="AD343" s="29"/>
      <c r="AE343" s="29"/>
      <c r="AT343" s="14" t="s">
        <v>1887</v>
      </c>
      <c r="AU343" s="14" t="s">
        <v>84</v>
      </c>
    </row>
    <row r="344" spans="1:65" s="2" customFormat="1" ht="21.75" customHeight="1">
      <c r="A344" s="29"/>
      <c r="B344" s="158"/>
      <c r="C344" s="159" t="s">
        <v>74</v>
      </c>
      <c r="D344" s="159" t="s">
        <v>166</v>
      </c>
      <c r="E344" s="160" t="s">
        <v>2099</v>
      </c>
      <c r="F344" s="161" t="s">
        <v>2100</v>
      </c>
      <c r="G344" s="162" t="s">
        <v>169</v>
      </c>
      <c r="H344" s="163">
        <v>1</v>
      </c>
      <c r="I344" s="164"/>
      <c r="J344" s="165">
        <f>ROUND(I344*H344,2)</f>
        <v>0</v>
      </c>
      <c r="K344" s="166"/>
      <c r="L344" s="30"/>
      <c r="M344" s="167" t="s">
        <v>1</v>
      </c>
      <c r="N344" s="168" t="s">
        <v>39</v>
      </c>
      <c r="O344" s="55"/>
      <c r="P344" s="169">
        <f>O344*H344</f>
        <v>0</v>
      </c>
      <c r="Q344" s="169">
        <v>3</v>
      </c>
      <c r="R344" s="169">
        <f>Q344*H344</f>
        <v>3</v>
      </c>
      <c r="S344" s="169">
        <v>0</v>
      </c>
      <c r="T344" s="170">
        <f>S344*H344</f>
        <v>0</v>
      </c>
      <c r="U344" s="29"/>
      <c r="V344" s="29"/>
      <c r="W344" s="29"/>
      <c r="X344" s="29"/>
      <c r="Y344" s="29"/>
      <c r="Z344" s="29"/>
      <c r="AA344" s="29"/>
      <c r="AB344" s="29"/>
      <c r="AC344" s="29"/>
      <c r="AD344" s="29"/>
      <c r="AE344" s="29"/>
      <c r="AR344" s="171" t="s">
        <v>536</v>
      </c>
      <c r="AT344" s="171" t="s">
        <v>166</v>
      </c>
      <c r="AU344" s="171" t="s">
        <v>84</v>
      </c>
      <c r="AY344" s="14" t="s">
        <v>163</v>
      </c>
      <c r="BE344" s="172">
        <f>IF(N344="základní",J344,0)</f>
        <v>0</v>
      </c>
      <c r="BF344" s="172">
        <f>IF(N344="snížená",J344,0)</f>
        <v>0</v>
      </c>
      <c r="BG344" s="172">
        <f>IF(N344="zákl. přenesená",J344,0)</f>
        <v>0</v>
      </c>
      <c r="BH344" s="172">
        <f>IF(N344="sníž. přenesená",J344,0)</f>
        <v>0</v>
      </c>
      <c r="BI344" s="172">
        <f>IF(N344="nulová",J344,0)</f>
        <v>0</v>
      </c>
      <c r="BJ344" s="14" t="s">
        <v>82</v>
      </c>
      <c r="BK344" s="172">
        <f>ROUND(I344*H344,2)</f>
        <v>0</v>
      </c>
      <c r="BL344" s="14" t="s">
        <v>536</v>
      </c>
      <c r="BM344" s="171" t="s">
        <v>971</v>
      </c>
    </row>
    <row r="345" spans="1:65" s="2" customFormat="1" ht="19.5">
      <c r="A345" s="29"/>
      <c r="B345" s="30"/>
      <c r="C345" s="29"/>
      <c r="D345" s="190" t="s">
        <v>1887</v>
      </c>
      <c r="E345" s="29"/>
      <c r="F345" s="191" t="s">
        <v>1929</v>
      </c>
      <c r="G345" s="29"/>
      <c r="H345" s="29"/>
      <c r="I345" s="93"/>
      <c r="J345" s="29"/>
      <c r="K345" s="29"/>
      <c r="L345" s="30"/>
      <c r="M345" s="192"/>
      <c r="N345" s="193"/>
      <c r="O345" s="55"/>
      <c r="P345" s="55"/>
      <c r="Q345" s="55"/>
      <c r="R345" s="55"/>
      <c r="S345" s="55"/>
      <c r="T345" s="56"/>
      <c r="U345" s="29"/>
      <c r="V345" s="29"/>
      <c r="W345" s="29"/>
      <c r="X345" s="29"/>
      <c r="Y345" s="29"/>
      <c r="Z345" s="29"/>
      <c r="AA345" s="29"/>
      <c r="AB345" s="29"/>
      <c r="AC345" s="29"/>
      <c r="AD345" s="29"/>
      <c r="AE345" s="29"/>
      <c r="AT345" s="14" t="s">
        <v>1887</v>
      </c>
      <c r="AU345" s="14" t="s">
        <v>84</v>
      </c>
    </row>
    <row r="346" spans="1:65" s="2" customFormat="1" ht="16.5" customHeight="1">
      <c r="A346" s="29"/>
      <c r="B346" s="158"/>
      <c r="C346" s="159" t="s">
        <v>74</v>
      </c>
      <c r="D346" s="159" t="s">
        <v>166</v>
      </c>
      <c r="E346" s="160" t="s">
        <v>2101</v>
      </c>
      <c r="F346" s="161" t="s">
        <v>2102</v>
      </c>
      <c r="G346" s="162" t="s">
        <v>1886</v>
      </c>
      <c r="H346" s="163">
        <v>1</v>
      </c>
      <c r="I346" s="164"/>
      <c r="J346" s="165">
        <f>ROUND(I346*H346,2)</f>
        <v>0</v>
      </c>
      <c r="K346" s="166"/>
      <c r="L346" s="30"/>
      <c r="M346" s="167" t="s">
        <v>1</v>
      </c>
      <c r="N346" s="168" t="s">
        <v>39</v>
      </c>
      <c r="O346" s="55"/>
      <c r="P346" s="169">
        <f>O346*H346</f>
        <v>0</v>
      </c>
      <c r="Q346" s="169">
        <v>15</v>
      </c>
      <c r="R346" s="169">
        <f>Q346*H346</f>
        <v>15</v>
      </c>
      <c r="S346" s="169">
        <v>0</v>
      </c>
      <c r="T346" s="170">
        <f>S346*H346</f>
        <v>0</v>
      </c>
      <c r="U346" s="29"/>
      <c r="V346" s="29"/>
      <c r="W346" s="29"/>
      <c r="X346" s="29"/>
      <c r="Y346" s="29"/>
      <c r="Z346" s="29"/>
      <c r="AA346" s="29"/>
      <c r="AB346" s="29"/>
      <c r="AC346" s="29"/>
      <c r="AD346" s="29"/>
      <c r="AE346" s="29"/>
      <c r="AR346" s="171" t="s">
        <v>536</v>
      </c>
      <c r="AT346" s="171" t="s">
        <v>166</v>
      </c>
      <c r="AU346" s="171" t="s">
        <v>84</v>
      </c>
      <c r="AY346" s="14" t="s">
        <v>163</v>
      </c>
      <c r="BE346" s="172">
        <f>IF(N346="základní",J346,0)</f>
        <v>0</v>
      </c>
      <c r="BF346" s="172">
        <f>IF(N346="snížená",J346,0)</f>
        <v>0</v>
      </c>
      <c r="BG346" s="172">
        <f>IF(N346="zákl. přenesená",J346,0)</f>
        <v>0</v>
      </c>
      <c r="BH346" s="172">
        <f>IF(N346="sníž. přenesená",J346,0)</f>
        <v>0</v>
      </c>
      <c r="BI346" s="172">
        <f>IF(N346="nulová",J346,0)</f>
        <v>0</v>
      </c>
      <c r="BJ346" s="14" t="s">
        <v>82</v>
      </c>
      <c r="BK346" s="172">
        <f>ROUND(I346*H346,2)</f>
        <v>0</v>
      </c>
      <c r="BL346" s="14" t="s">
        <v>536</v>
      </c>
      <c r="BM346" s="171" t="s">
        <v>979</v>
      </c>
    </row>
    <row r="347" spans="1:65" s="2" customFormat="1" ht="19.5">
      <c r="A347" s="29"/>
      <c r="B347" s="30"/>
      <c r="C347" s="29"/>
      <c r="D347" s="190" t="s">
        <v>1887</v>
      </c>
      <c r="E347" s="29"/>
      <c r="F347" s="191" t="s">
        <v>2082</v>
      </c>
      <c r="G347" s="29"/>
      <c r="H347" s="29"/>
      <c r="I347" s="93"/>
      <c r="J347" s="29"/>
      <c r="K347" s="29"/>
      <c r="L347" s="30"/>
      <c r="M347" s="192"/>
      <c r="N347" s="193"/>
      <c r="O347" s="55"/>
      <c r="P347" s="55"/>
      <c r="Q347" s="55"/>
      <c r="R347" s="55"/>
      <c r="S347" s="55"/>
      <c r="T347" s="56"/>
      <c r="U347" s="29"/>
      <c r="V347" s="29"/>
      <c r="W347" s="29"/>
      <c r="X347" s="29"/>
      <c r="Y347" s="29"/>
      <c r="Z347" s="29"/>
      <c r="AA347" s="29"/>
      <c r="AB347" s="29"/>
      <c r="AC347" s="29"/>
      <c r="AD347" s="29"/>
      <c r="AE347" s="29"/>
      <c r="AT347" s="14" t="s">
        <v>1887</v>
      </c>
      <c r="AU347" s="14" t="s">
        <v>84</v>
      </c>
    </row>
    <row r="348" spans="1:65" s="12" customFormat="1" ht="22.9" customHeight="1">
      <c r="B348" s="145"/>
      <c r="D348" s="146" t="s">
        <v>73</v>
      </c>
      <c r="E348" s="156" t="s">
        <v>8</v>
      </c>
      <c r="F348" s="156" t="s">
        <v>2103</v>
      </c>
      <c r="I348" s="148"/>
      <c r="J348" s="157">
        <f>BK348</f>
        <v>0</v>
      </c>
      <c r="L348" s="145"/>
      <c r="M348" s="150"/>
      <c r="N348" s="151"/>
      <c r="O348" s="151"/>
      <c r="P348" s="152">
        <f>SUM(P349:P376)</f>
        <v>0</v>
      </c>
      <c r="Q348" s="151"/>
      <c r="R348" s="152">
        <f>SUM(R349:R376)</f>
        <v>62.8</v>
      </c>
      <c r="S348" s="151"/>
      <c r="T348" s="153">
        <f>SUM(T349:T376)</f>
        <v>0</v>
      </c>
      <c r="AR348" s="146" t="s">
        <v>84</v>
      </c>
      <c r="AT348" s="154" t="s">
        <v>73</v>
      </c>
      <c r="AU348" s="154" t="s">
        <v>82</v>
      </c>
      <c r="AY348" s="146" t="s">
        <v>163</v>
      </c>
      <c r="BK348" s="155">
        <f>SUM(BK349:BK376)</f>
        <v>0</v>
      </c>
    </row>
    <row r="349" spans="1:65" s="2" customFormat="1" ht="21.75" customHeight="1">
      <c r="A349" s="29"/>
      <c r="B349" s="158"/>
      <c r="C349" s="159" t="s">
        <v>74</v>
      </c>
      <c r="D349" s="159" t="s">
        <v>166</v>
      </c>
      <c r="E349" s="160" t="s">
        <v>2104</v>
      </c>
      <c r="F349" s="161" t="s">
        <v>2105</v>
      </c>
      <c r="G349" s="162" t="s">
        <v>1886</v>
      </c>
      <c r="H349" s="163">
        <v>1</v>
      </c>
      <c r="I349" s="164"/>
      <c r="J349" s="165">
        <f>ROUND(I349*H349,2)</f>
        <v>0</v>
      </c>
      <c r="K349" s="166"/>
      <c r="L349" s="30"/>
      <c r="M349" s="167" t="s">
        <v>1</v>
      </c>
      <c r="N349" s="168" t="s">
        <v>39</v>
      </c>
      <c r="O349" s="55"/>
      <c r="P349" s="169">
        <f>O349*H349</f>
        <v>0</v>
      </c>
      <c r="Q349" s="169">
        <v>2.7</v>
      </c>
      <c r="R349" s="169">
        <f>Q349*H349</f>
        <v>2.7</v>
      </c>
      <c r="S349" s="169">
        <v>0</v>
      </c>
      <c r="T349" s="170">
        <f>S349*H349</f>
        <v>0</v>
      </c>
      <c r="U349" s="29"/>
      <c r="V349" s="29"/>
      <c r="W349" s="29"/>
      <c r="X349" s="29"/>
      <c r="Y349" s="29"/>
      <c r="Z349" s="29"/>
      <c r="AA349" s="29"/>
      <c r="AB349" s="29"/>
      <c r="AC349" s="29"/>
      <c r="AD349" s="29"/>
      <c r="AE349" s="29"/>
      <c r="AR349" s="171" t="s">
        <v>536</v>
      </c>
      <c r="AT349" s="171" t="s">
        <v>166</v>
      </c>
      <c r="AU349" s="171" t="s">
        <v>84</v>
      </c>
      <c r="AY349" s="14" t="s">
        <v>163</v>
      </c>
      <c r="BE349" s="172">
        <f>IF(N349="základní",J349,0)</f>
        <v>0</v>
      </c>
      <c r="BF349" s="172">
        <f>IF(N349="snížená",J349,0)</f>
        <v>0</v>
      </c>
      <c r="BG349" s="172">
        <f>IF(N349="zákl. přenesená",J349,0)</f>
        <v>0</v>
      </c>
      <c r="BH349" s="172">
        <f>IF(N349="sníž. přenesená",J349,0)</f>
        <v>0</v>
      </c>
      <c r="BI349" s="172">
        <f>IF(N349="nulová",J349,0)</f>
        <v>0</v>
      </c>
      <c r="BJ349" s="14" t="s">
        <v>82</v>
      </c>
      <c r="BK349" s="172">
        <f>ROUND(I349*H349,2)</f>
        <v>0</v>
      </c>
      <c r="BL349" s="14" t="s">
        <v>536</v>
      </c>
      <c r="BM349" s="171" t="s">
        <v>294</v>
      </c>
    </row>
    <row r="350" spans="1:65" s="2" customFormat="1" ht="19.5">
      <c r="A350" s="29"/>
      <c r="B350" s="30"/>
      <c r="C350" s="29"/>
      <c r="D350" s="190" t="s">
        <v>1887</v>
      </c>
      <c r="E350" s="29"/>
      <c r="F350" s="191" t="s">
        <v>1888</v>
      </c>
      <c r="G350" s="29"/>
      <c r="H350" s="29"/>
      <c r="I350" s="93"/>
      <c r="J350" s="29"/>
      <c r="K350" s="29"/>
      <c r="L350" s="30"/>
      <c r="M350" s="192"/>
      <c r="N350" s="193"/>
      <c r="O350" s="55"/>
      <c r="P350" s="55"/>
      <c r="Q350" s="55"/>
      <c r="R350" s="55"/>
      <c r="S350" s="55"/>
      <c r="T350" s="56"/>
      <c r="U350" s="29"/>
      <c r="V350" s="29"/>
      <c r="W350" s="29"/>
      <c r="X350" s="29"/>
      <c r="Y350" s="29"/>
      <c r="Z350" s="29"/>
      <c r="AA350" s="29"/>
      <c r="AB350" s="29"/>
      <c r="AC350" s="29"/>
      <c r="AD350" s="29"/>
      <c r="AE350" s="29"/>
      <c r="AT350" s="14" t="s">
        <v>1887</v>
      </c>
      <c r="AU350" s="14" t="s">
        <v>84</v>
      </c>
    </row>
    <row r="351" spans="1:65" s="2" customFormat="1" ht="16.5" customHeight="1">
      <c r="A351" s="29"/>
      <c r="B351" s="158"/>
      <c r="C351" s="159" t="s">
        <v>74</v>
      </c>
      <c r="D351" s="159" t="s">
        <v>166</v>
      </c>
      <c r="E351" s="160" t="s">
        <v>2106</v>
      </c>
      <c r="F351" s="161" t="s">
        <v>2066</v>
      </c>
      <c r="G351" s="162" t="s">
        <v>1886</v>
      </c>
      <c r="H351" s="163">
        <v>2</v>
      </c>
      <c r="I351" s="164"/>
      <c r="J351" s="165">
        <f>ROUND(I351*H351,2)</f>
        <v>0</v>
      </c>
      <c r="K351" s="166"/>
      <c r="L351" s="30"/>
      <c r="M351" s="167" t="s">
        <v>1</v>
      </c>
      <c r="N351" s="168" t="s">
        <v>39</v>
      </c>
      <c r="O351" s="55"/>
      <c r="P351" s="169">
        <f>O351*H351</f>
        <v>0</v>
      </c>
      <c r="Q351" s="169">
        <v>0</v>
      </c>
      <c r="R351" s="169">
        <f>Q351*H351</f>
        <v>0</v>
      </c>
      <c r="S351" s="169">
        <v>0</v>
      </c>
      <c r="T351" s="170">
        <f>S351*H351</f>
        <v>0</v>
      </c>
      <c r="U351" s="29"/>
      <c r="V351" s="29"/>
      <c r="W351" s="29"/>
      <c r="X351" s="29"/>
      <c r="Y351" s="29"/>
      <c r="Z351" s="29"/>
      <c r="AA351" s="29"/>
      <c r="AB351" s="29"/>
      <c r="AC351" s="29"/>
      <c r="AD351" s="29"/>
      <c r="AE351" s="29"/>
      <c r="AR351" s="171" t="s">
        <v>536</v>
      </c>
      <c r="AT351" s="171" t="s">
        <v>166</v>
      </c>
      <c r="AU351" s="171" t="s">
        <v>84</v>
      </c>
      <c r="AY351" s="14" t="s">
        <v>163</v>
      </c>
      <c r="BE351" s="172">
        <f>IF(N351="základní",J351,0)</f>
        <v>0</v>
      </c>
      <c r="BF351" s="172">
        <f>IF(N351="snížená",J351,0)</f>
        <v>0</v>
      </c>
      <c r="BG351" s="172">
        <f>IF(N351="zákl. přenesená",J351,0)</f>
        <v>0</v>
      </c>
      <c r="BH351" s="172">
        <f>IF(N351="sníž. přenesená",J351,0)</f>
        <v>0</v>
      </c>
      <c r="BI351" s="172">
        <f>IF(N351="nulová",J351,0)</f>
        <v>0</v>
      </c>
      <c r="BJ351" s="14" t="s">
        <v>82</v>
      </c>
      <c r="BK351" s="172">
        <f>ROUND(I351*H351,2)</f>
        <v>0</v>
      </c>
      <c r="BL351" s="14" t="s">
        <v>536</v>
      </c>
      <c r="BM351" s="171" t="s">
        <v>2107</v>
      </c>
    </row>
    <row r="352" spans="1:65" s="2" customFormat="1" ht="19.5">
      <c r="A352" s="29"/>
      <c r="B352" s="30"/>
      <c r="C352" s="29"/>
      <c r="D352" s="190" t="s">
        <v>1887</v>
      </c>
      <c r="E352" s="29"/>
      <c r="F352" s="191" t="s">
        <v>1891</v>
      </c>
      <c r="G352" s="29"/>
      <c r="H352" s="29"/>
      <c r="I352" s="93"/>
      <c r="J352" s="29"/>
      <c r="K352" s="29"/>
      <c r="L352" s="30"/>
      <c r="M352" s="192"/>
      <c r="N352" s="193"/>
      <c r="O352" s="55"/>
      <c r="P352" s="55"/>
      <c r="Q352" s="55"/>
      <c r="R352" s="55"/>
      <c r="S352" s="55"/>
      <c r="T352" s="56"/>
      <c r="U352" s="29"/>
      <c r="V352" s="29"/>
      <c r="W352" s="29"/>
      <c r="X352" s="29"/>
      <c r="Y352" s="29"/>
      <c r="Z352" s="29"/>
      <c r="AA352" s="29"/>
      <c r="AB352" s="29"/>
      <c r="AC352" s="29"/>
      <c r="AD352" s="29"/>
      <c r="AE352" s="29"/>
      <c r="AT352" s="14" t="s">
        <v>1887</v>
      </c>
      <c r="AU352" s="14" t="s">
        <v>84</v>
      </c>
    </row>
    <row r="353" spans="1:65" s="2" customFormat="1" ht="16.5" customHeight="1">
      <c r="A353" s="29"/>
      <c r="B353" s="158"/>
      <c r="C353" s="159" t="s">
        <v>74</v>
      </c>
      <c r="D353" s="159" t="s">
        <v>166</v>
      </c>
      <c r="E353" s="160" t="s">
        <v>2108</v>
      </c>
      <c r="F353" s="161" t="s">
        <v>2109</v>
      </c>
      <c r="G353" s="162" t="s">
        <v>1886</v>
      </c>
      <c r="H353" s="163">
        <v>1</v>
      </c>
      <c r="I353" s="164"/>
      <c r="J353" s="165">
        <f>ROUND(I353*H353,2)</f>
        <v>0</v>
      </c>
      <c r="K353" s="166"/>
      <c r="L353" s="30"/>
      <c r="M353" s="167" t="s">
        <v>1</v>
      </c>
      <c r="N353" s="168" t="s">
        <v>39</v>
      </c>
      <c r="O353" s="55"/>
      <c r="P353" s="169">
        <f>O353*H353</f>
        <v>0</v>
      </c>
      <c r="Q353" s="169">
        <v>0</v>
      </c>
      <c r="R353" s="169">
        <f>Q353*H353</f>
        <v>0</v>
      </c>
      <c r="S353" s="169">
        <v>0</v>
      </c>
      <c r="T353" s="170">
        <f>S353*H353</f>
        <v>0</v>
      </c>
      <c r="U353" s="29"/>
      <c r="V353" s="29"/>
      <c r="W353" s="29"/>
      <c r="X353" s="29"/>
      <c r="Y353" s="29"/>
      <c r="Z353" s="29"/>
      <c r="AA353" s="29"/>
      <c r="AB353" s="29"/>
      <c r="AC353" s="29"/>
      <c r="AD353" s="29"/>
      <c r="AE353" s="29"/>
      <c r="AR353" s="171" t="s">
        <v>536</v>
      </c>
      <c r="AT353" s="171" t="s">
        <v>166</v>
      </c>
      <c r="AU353" s="171" t="s">
        <v>84</v>
      </c>
      <c r="AY353" s="14" t="s">
        <v>163</v>
      </c>
      <c r="BE353" s="172">
        <f>IF(N353="základní",J353,0)</f>
        <v>0</v>
      </c>
      <c r="BF353" s="172">
        <f>IF(N353="snížená",J353,0)</f>
        <v>0</v>
      </c>
      <c r="BG353" s="172">
        <f>IF(N353="zákl. přenesená",J353,0)</f>
        <v>0</v>
      </c>
      <c r="BH353" s="172">
        <f>IF(N353="sníž. přenesená",J353,0)</f>
        <v>0</v>
      </c>
      <c r="BI353" s="172">
        <f>IF(N353="nulová",J353,0)</f>
        <v>0</v>
      </c>
      <c r="BJ353" s="14" t="s">
        <v>82</v>
      </c>
      <c r="BK353" s="172">
        <f>ROUND(I353*H353,2)</f>
        <v>0</v>
      </c>
      <c r="BL353" s="14" t="s">
        <v>536</v>
      </c>
      <c r="BM353" s="171" t="s">
        <v>995</v>
      </c>
    </row>
    <row r="354" spans="1:65" s="2" customFormat="1" ht="19.5">
      <c r="A354" s="29"/>
      <c r="B354" s="30"/>
      <c r="C354" s="29"/>
      <c r="D354" s="190" t="s">
        <v>1887</v>
      </c>
      <c r="E354" s="29"/>
      <c r="F354" s="191" t="s">
        <v>1891</v>
      </c>
      <c r="G354" s="29"/>
      <c r="H354" s="29"/>
      <c r="I354" s="93"/>
      <c r="J354" s="29"/>
      <c r="K354" s="29"/>
      <c r="L354" s="30"/>
      <c r="M354" s="192"/>
      <c r="N354" s="193"/>
      <c r="O354" s="55"/>
      <c r="P354" s="55"/>
      <c r="Q354" s="55"/>
      <c r="R354" s="55"/>
      <c r="S354" s="55"/>
      <c r="T354" s="56"/>
      <c r="U354" s="29"/>
      <c r="V354" s="29"/>
      <c r="W354" s="29"/>
      <c r="X354" s="29"/>
      <c r="Y354" s="29"/>
      <c r="Z354" s="29"/>
      <c r="AA354" s="29"/>
      <c r="AB354" s="29"/>
      <c r="AC354" s="29"/>
      <c r="AD354" s="29"/>
      <c r="AE354" s="29"/>
      <c r="AT354" s="14" t="s">
        <v>1887</v>
      </c>
      <c r="AU354" s="14" t="s">
        <v>84</v>
      </c>
    </row>
    <row r="355" spans="1:65" s="2" customFormat="1" ht="16.5" customHeight="1">
      <c r="A355" s="29"/>
      <c r="B355" s="158"/>
      <c r="C355" s="159" t="s">
        <v>74</v>
      </c>
      <c r="D355" s="159" t="s">
        <v>166</v>
      </c>
      <c r="E355" s="160" t="s">
        <v>2110</v>
      </c>
      <c r="F355" s="161" t="s">
        <v>2050</v>
      </c>
      <c r="G355" s="162" t="s">
        <v>1886</v>
      </c>
      <c r="H355" s="163">
        <v>1</v>
      </c>
      <c r="I355" s="164"/>
      <c r="J355" s="165">
        <f>ROUND(I355*H355,2)</f>
        <v>0</v>
      </c>
      <c r="K355" s="166"/>
      <c r="L355" s="30"/>
      <c r="M355" s="167" t="s">
        <v>1</v>
      </c>
      <c r="N355" s="168" t="s">
        <v>39</v>
      </c>
      <c r="O355" s="55"/>
      <c r="P355" s="169">
        <f>O355*H355</f>
        <v>0</v>
      </c>
      <c r="Q355" s="169">
        <v>0</v>
      </c>
      <c r="R355" s="169">
        <f>Q355*H355</f>
        <v>0</v>
      </c>
      <c r="S355" s="169">
        <v>0</v>
      </c>
      <c r="T355" s="170">
        <f>S355*H355</f>
        <v>0</v>
      </c>
      <c r="U355" s="29"/>
      <c r="V355" s="29"/>
      <c r="W355" s="29"/>
      <c r="X355" s="29"/>
      <c r="Y355" s="29"/>
      <c r="Z355" s="29"/>
      <c r="AA355" s="29"/>
      <c r="AB355" s="29"/>
      <c r="AC355" s="29"/>
      <c r="AD355" s="29"/>
      <c r="AE355" s="29"/>
      <c r="AR355" s="171" t="s">
        <v>536</v>
      </c>
      <c r="AT355" s="171" t="s">
        <v>166</v>
      </c>
      <c r="AU355" s="171" t="s">
        <v>84</v>
      </c>
      <c r="AY355" s="14" t="s">
        <v>163</v>
      </c>
      <c r="BE355" s="172">
        <f>IF(N355="základní",J355,0)</f>
        <v>0</v>
      </c>
      <c r="BF355" s="172">
        <f>IF(N355="snížená",J355,0)</f>
        <v>0</v>
      </c>
      <c r="BG355" s="172">
        <f>IF(N355="zákl. přenesená",J355,0)</f>
        <v>0</v>
      </c>
      <c r="BH355" s="172">
        <f>IF(N355="sníž. přenesená",J355,0)</f>
        <v>0</v>
      </c>
      <c r="BI355" s="172">
        <f>IF(N355="nulová",J355,0)</f>
        <v>0</v>
      </c>
      <c r="BJ355" s="14" t="s">
        <v>82</v>
      </c>
      <c r="BK355" s="172">
        <f>ROUND(I355*H355,2)</f>
        <v>0</v>
      </c>
      <c r="BL355" s="14" t="s">
        <v>536</v>
      </c>
      <c r="BM355" s="171" t="s">
        <v>2111</v>
      </c>
    </row>
    <row r="356" spans="1:65" s="2" customFormat="1" ht="19.5">
      <c r="A356" s="29"/>
      <c r="B356" s="30"/>
      <c r="C356" s="29"/>
      <c r="D356" s="190" t="s">
        <v>1887</v>
      </c>
      <c r="E356" s="29"/>
      <c r="F356" s="191" t="s">
        <v>1916</v>
      </c>
      <c r="G356" s="29"/>
      <c r="H356" s="29"/>
      <c r="I356" s="93"/>
      <c r="J356" s="29"/>
      <c r="K356" s="29"/>
      <c r="L356" s="30"/>
      <c r="M356" s="192"/>
      <c r="N356" s="193"/>
      <c r="O356" s="55"/>
      <c r="P356" s="55"/>
      <c r="Q356" s="55"/>
      <c r="R356" s="55"/>
      <c r="S356" s="55"/>
      <c r="T356" s="56"/>
      <c r="U356" s="29"/>
      <c r="V356" s="29"/>
      <c r="W356" s="29"/>
      <c r="X356" s="29"/>
      <c r="Y356" s="29"/>
      <c r="Z356" s="29"/>
      <c r="AA356" s="29"/>
      <c r="AB356" s="29"/>
      <c r="AC356" s="29"/>
      <c r="AD356" s="29"/>
      <c r="AE356" s="29"/>
      <c r="AT356" s="14" t="s">
        <v>1887</v>
      </c>
      <c r="AU356" s="14" t="s">
        <v>84</v>
      </c>
    </row>
    <row r="357" spans="1:65" s="2" customFormat="1" ht="16.5" customHeight="1">
      <c r="A357" s="29"/>
      <c r="B357" s="158"/>
      <c r="C357" s="159" t="s">
        <v>74</v>
      </c>
      <c r="D357" s="159" t="s">
        <v>166</v>
      </c>
      <c r="E357" s="160" t="s">
        <v>2112</v>
      </c>
      <c r="F357" s="161" t="s">
        <v>1974</v>
      </c>
      <c r="G357" s="162" t="s">
        <v>1886</v>
      </c>
      <c r="H357" s="163">
        <v>1</v>
      </c>
      <c r="I357" s="164"/>
      <c r="J357" s="165">
        <f>ROUND(I357*H357,2)</f>
        <v>0</v>
      </c>
      <c r="K357" s="166"/>
      <c r="L357" s="30"/>
      <c r="M357" s="167" t="s">
        <v>1</v>
      </c>
      <c r="N357" s="168" t="s">
        <v>39</v>
      </c>
      <c r="O357" s="55"/>
      <c r="P357" s="169">
        <f>O357*H357</f>
        <v>0</v>
      </c>
      <c r="Q357" s="169">
        <v>0</v>
      </c>
      <c r="R357" s="169">
        <f>Q357*H357</f>
        <v>0</v>
      </c>
      <c r="S357" s="169">
        <v>0</v>
      </c>
      <c r="T357" s="170">
        <f>S357*H357</f>
        <v>0</v>
      </c>
      <c r="U357" s="29"/>
      <c r="V357" s="29"/>
      <c r="W357" s="29"/>
      <c r="X357" s="29"/>
      <c r="Y357" s="29"/>
      <c r="Z357" s="29"/>
      <c r="AA357" s="29"/>
      <c r="AB357" s="29"/>
      <c r="AC357" s="29"/>
      <c r="AD357" s="29"/>
      <c r="AE357" s="29"/>
      <c r="AR357" s="171" t="s">
        <v>536</v>
      </c>
      <c r="AT357" s="171" t="s">
        <v>166</v>
      </c>
      <c r="AU357" s="171" t="s">
        <v>84</v>
      </c>
      <c r="AY357" s="14" t="s">
        <v>163</v>
      </c>
      <c r="BE357" s="172">
        <f>IF(N357="základní",J357,0)</f>
        <v>0</v>
      </c>
      <c r="BF357" s="172">
        <f>IF(N357="snížená",J357,0)</f>
        <v>0</v>
      </c>
      <c r="BG357" s="172">
        <f>IF(N357="zákl. přenesená",J357,0)</f>
        <v>0</v>
      </c>
      <c r="BH357" s="172">
        <f>IF(N357="sníž. přenesená",J357,0)</f>
        <v>0</v>
      </c>
      <c r="BI357" s="172">
        <f>IF(N357="nulová",J357,0)</f>
        <v>0</v>
      </c>
      <c r="BJ357" s="14" t="s">
        <v>82</v>
      </c>
      <c r="BK357" s="172">
        <f>ROUND(I357*H357,2)</f>
        <v>0</v>
      </c>
      <c r="BL357" s="14" t="s">
        <v>536</v>
      </c>
      <c r="BM357" s="171" t="s">
        <v>1003</v>
      </c>
    </row>
    <row r="358" spans="1:65" s="2" customFormat="1" ht="19.5">
      <c r="A358" s="29"/>
      <c r="B358" s="30"/>
      <c r="C358" s="29"/>
      <c r="D358" s="190" t="s">
        <v>1887</v>
      </c>
      <c r="E358" s="29"/>
      <c r="F358" s="191" t="s">
        <v>1891</v>
      </c>
      <c r="G358" s="29"/>
      <c r="H358" s="29"/>
      <c r="I358" s="93"/>
      <c r="J358" s="29"/>
      <c r="K358" s="29"/>
      <c r="L358" s="30"/>
      <c r="M358" s="192"/>
      <c r="N358" s="193"/>
      <c r="O358" s="55"/>
      <c r="P358" s="55"/>
      <c r="Q358" s="55"/>
      <c r="R358" s="55"/>
      <c r="S358" s="55"/>
      <c r="T358" s="56"/>
      <c r="U358" s="29"/>
      <c r="V358" s="29"/>
      <c r="W358" s="29"/>
      <c r="X358" s="29"/>
      <c r="Y358" s="29"/>
      <c r="Z358" s="29"/>
      <c r="AA358" s="29"/>
      <c r="AB358" s="29"/>
      <c r="AC358" s="29"/>
      <c r="AD358" s="29"/>
      <c r="AE358" s="29"/>
      <c r="AT358" s="14" t="s">
        <v>1887</v>
      </c>
      <c r="AU358" s="14" t="s">
        <v>84</v>
      </c>
    </row>
    <row r="359" spans="1:65" s="2" customFormat="1" ht="16.5" customHeight="1">
      <c r="A359" s="29"/>
      <c r="B359" s="158"/>
      <c r="C359" s="159" t="s">
        <v>74</v>
      </c>
      <c r="D359" s="159" t="s">
        <v>166</v>
      </c>
      <c r="E359" s="160" t="s">
        <v>2113</v>
      </c>
      <c r="F359" s="161" t="s">
        <v>2114</v>
      </c>
      <c r="G359" s="162" t="s">
        <v>1886</v>
      </c>
      <c r="H359" s="163">
        <v>1</v>
      </c>
      <c r="I359" s="164"/>
      <c r="J359" s="165">
        <f>ROUND(I359*H359,2)</f>
        <v>0</v>
      </c>
      <c r="K359" s="166"/>
      <c r="L359" s="30"/>
      <c r="M359" s="167" t="s">
        <v>1</v>
      </c>
      <c r="N359" s="168" t="s">
        <v>39</v>
      </c>
      <c r="O359" s="55"/>
      <c r="P359" s="169">
        <f>O359*H359</f>
        <v>0</v>
      </c>
      <c r="Q359" s="169">
        <v>0</v>
      </c>
      <c r="R359" s="169">
        <f>Q359*H359</f>
        <v>0</v>
      </c>
      <c r="S359" s="169">
        <v>0</v>
      </c>
      <c r="T359" s="170">
        <f>S359*H359</f>
        <v>0</v>
      </c>
      <c r="U359" s="29"/>
      <c r="V359" s="29"/>
      <c r="W359" s="29"/>
      <c r="X359" s="29"/>
      <c r="Y359" s="29"/>
      <c r="Z359" s="29"/>
      <c r="AA359" s="29"/>
      <c r="AB359" s="29"/>
      <c r="AC359" s="29"/>
      <c r="AD359" s="29"/>
      <c r="AE359" s="29"/>
      <c r="AR359" s="171" t="s">
        <v>536</v>
      </c>
      <c r="AT359" s="171" t="s">
        <v>166</v>
      </c>
      <c r="AU359" s="171" t="s">
        <v>84</v>
      </c>
      <c r="AY359" s="14" t="s">
        <v>163</v>
      </c>
      <c r="BE359" s="172">
        <f>IF(N359="základní",J359,0)</f>
        <v>0</v>
      </c>
      <c r="BF359" s="172">
        <f>IF(N359="snížená",J359,0)</f>
        <v>0</v>
      </c>
      <c r="BG359" s="172">
        <f>IF(N359="zákl. přenesená",J359,0)</f>
        <v>0</v>
      </c>
      <c r="BH359" s="172">
        <f>IF(N359="sníž. přenesená",J359,0)</f>
        <v>0</v>
      </c>
      <c r="BI359" s="172">
        <f>IF(N359="nulová",J359,0)</f>
        <v>0</v>
      </c>
      <c r="BJ359" s="14" t="s">
        <v>82</v>
      </c>
      <c r="BK359" s="172">
        <f>ROUND(I359*H359,2)</f>
        <v>0</v>
      </c>
      <c r="BL359" s="14" t="s">
        <v>536</v>
      </c>
      <c r="BM359" s="171" t="s">
        <v>1183</v>
      </c>
    </row>
    <row r="360" spans="1:65" s="2" customFormat="1" ht="19.5">
      <c r="A360" s="29"/>
      <c r="B360" s="30"/>
      <c r="C360" s="29"/>
      <c r="D360" s="190" t="s">
        <v>1887</v>
      </c>
      <c r="E360" s="29"/>
      <c r="F360" s="191" t="s">
        <v>1891</v>
      </c>
      <c r="G360" s="29"/>
      <c r="H360" s="29"/>
      <c r="I360" s="93"/>
      <c r="J360" s="29"/>
      <c r="K360" s="29"/>
      <c r="L360" s="30"/>
      <c r="M360" s="192"/>
      <c r="N360" s="193"/>
      <c r="O360" s="55"/>
      <c r="P360" s="55"/>
      <c r="Q360" s="55"/>
      <c r="R360" s="55"/>
      <c r="S360" s="55"/>
      <c r="T360" s="56"/>
      <c r="U360" s="29"/>
      <c r="V360" s="29"/>
      <c r="W360" s="29"/>
      <c r="X360" s="29"/>
      <c r="Y360" s="29"/>
      <c r="Z360" s="29"/>
      <c r="AA360" s="29"/>
      <c r="AB360" s="29"/>
      <c r="AC360" s="29"/>
      <c r="AD360" s="29"/>
      <c r="AE360" s="29"/>
      <c r="AT360" s="14" t="s">
        <v>1887</v>
      </c>
      <c r="AU360" s="14" t="s">
        <v>84</v>
      </c>
    </row>
    <row r="361" spans="1:65" s="2" customFormat="1" ht="16.5" customHeight="1">
      <c r="A361" s="29"/>
      <c r="B361" s="158"/>
      <c r="C361" s="159" t="s">
        <v>74</v>
      </c>
      <c r="D361" s="159" t="s">
        <v>166</v>
      </c>
      <c r="E361" s="160" t="s">
        <v>2115</v>
      </c>
      <c r="F361" s="161" t="s">
        <v>2116</v>
      </c>
      <c r="G361" s="162" t="s">
        <v>1886</v>
      </c>
      <c r="H361" s="163">
        <v>1</v>
      </c>
      <c r="I361" s="164"/>
      <c r="J361" s="165">
        <f>ROUND(I361*H361,2)</f>
        <v>0</v>
      </c>
      <c r="K361" s="166"/>
      <c r="L361" s="30"/>
      <c r="M361" s="167" t="s">
        <v>1</v>
      </c>
      <c r="N361" s="168" t="s">
        <v>39</v>
      </c>
      <c r="O361" s="55"/>
      <c r="P361" s="169">
        <f>O361*H361</f>
        <v>0</v>
      </c>
      <c r="Q361" s="169">
        <v>0</v>
      </c>
      <c r="R361" s="169">
        <f>Q361*H361</f>
        <v>0</v>
      </c>
      <c r="S361" s="169">
        <v>0</v>
      </c>
      <c r="T361" s="170">
        <f>S361*H361</f>
        <v>0</v>
      </c>
      <c r="U361" s="29"/>
      <c r="V361" s="29"/>
      <c r="W361" s="29"/>
      <c r="X361" s="29"/>
      <c r="Y361" s="29"/>
      <c r="Z361" s="29"/>
      <c r="AA361" s="29"/>
      <c r="AB361" s="29"/>
      <c r="AC361" s="29"/>
      <c r="AD361" s="29"/>
      <c r="AE361" s="29"/>
      <c r="AR361" s="171" t="s">
        <v>536</v>
      </c>
      <c r="AT361" s="171" t="s">
        <v>166</v>
      </c>
      <c r="AU361" s="171" t="s">
        <v>84</v>
      </c>
      <c r="AY361" s="14" t="s">
        <v>163</v>
      </c>
      <c r="BE361" s="172">
        <f>IF(N361="základní",J361,0)</f>
        <v>0</v>
      </c>
      <c r="BF361" s="172">
        <f>IF(N361="snížená",J361,0)</f>
        <v>0</v>
      </c>
      <c r="BG361" s="172">
        <f>IF(N361="zákl. přenesená",J361,0)</f>
        <v>0</v>
      </c>
      <c r="BH361" s="172">
        <f>IF(N361="sníž. přenesená",J361,0)</f>
        <v>0</v>
      </c>
      <c r="BI361" s="172">
        <f>IF(N361="nulová",J361,0)</f>
        <v>0</v>
      </c>
      <c r="BJ361" s="14" t="s">
        <v>82</v>
      </c>
      <c r="BK361" s="172">
        <f>ROUND(I361*H361,2)</f>
        <v>0</v>
      </c>
      <c r="BL361" s="14" t="s">
        <v>536</v>
      </c>
      <c r="BM361" s="171" t="s">
        <v>2117</v>
      </c>
    </row>
    <row r="362" spans="1:65" s="2" customFormat="1" ht="19.5">
      <c r="A362" s="29"/>
      <c r="B362" s="30"/>
      <c r="C362" s="29"/>
      <c r="D362" s="190" t="s">
        <v>1887</v>
      </c>
      <c r="E362" s="29"/>
      <c r="F362" s="191" t="s">
        <v>1891</v>
      </c>
      <c r="G362" s="29"/>
      <c r="H362" s="29"/>
      <c r="I362" s="93"/>
      <c r="J362" s="29"/>
      <c r="K362" s="29"/>
      <c r="L362" s="30"/>
      <c r="M362" s="192"/>
      <c r="N362" s="193"/>
      <c r="O362" s="55"/>
      <c r="P362" s="55"/>
      <c r="Q362" s="55"/>
      <c r="R362" s="55"/>
      <c r="S362" s="55"/>
      <c r="T362" s="56"/>
      <c r="U362" s="29"/>
      <c r="V362" s="29"/>
      <c r="W362" s="29"/>
      <c r="X362" s="29"/>
      <c r="Y362" s="29"/>
      <c r="Z362" s="29"/>
      <c r="AA362" s="29"/>
      <c r="AB362" s="29"/>
      <c r="AC362" s="29"/>
      <c r="AD362" s="29"/>
      <c r="AE362" s="29"/>
      <c r="AT362" s="14" t="s">
        <v>1887</v>
      </c>
      <c r="AU362" s="14" t="s">
        <v>84</v>
      </c>
    </row>
    <row r="363" spans="1:65" s="2" customFormat="1" ht="21.75" customHeight="1">
      <c r="A363" s="29"/>
      <c r="B363" s="158"/>
      <c r="C363" s="159" t="s">
        <v>74</v>
      </c>
      <c r="D363" s="159" t="s">
        <v>166</v>
      </c>
      <c r="E363" s="160" t="s">
        <v>2118</v>
      </c>
      <c r="F363" s="161" t="s">
        <v>2119</v>
      </c>
      <c r="G363" s="162" t="s">
        <v>1886</v>
      </c>
      <c r="H363" s="163">
        <v>1</v>
      </c>
      <c r="I363" s="164"/>
      <c r="J363" s="165">
        <f>ROUND(I363*H363,2)</f>
        <v>0</v>
      </c>
      <c r="K363" s="166"/>
      <c r="L363" s="30"/>
      <c r="M363" s="167" t="s">
        <v>1</v>
      </c>
      <c r="N363" s="168" t="s">
        <v>39</v>
      </c>
      <c r="O363" s="55"/>
      <c r="P363" s="169">
        <f>O363*H363</f>
        <v>0</v>
      </c>
      <c r="Q363" s="169">
        <v>1.3</v>
      </c>
      <c r="R363" s="169">
        <f>Q363*H363</f>
        <v>1.3</v>
      </c>
      <c r="S363" s="169">
        <v>0</v>
      </c>
      <c r="T363" s="170">
        <f>S363*H363</f>
        <v>0</v>
      </c>
      <c r="U363" s="29"/>
      <c r="V363" s="29"/>
      <c r="W363" s="29"/>
      <c r="X363" s="29"/>
      <c r="Y363" s="29"/>
      <c r="Z363" s="29"/>
      <c r="AA363" s="29"/>
      <c r="AB363" s="29"/>
      <c r="AC363" s="29"/>
      <c r="AD363" s="29"/>
      <c r="AE363" s="29"/>
      <c r="AR363" s="171" t="s">
        <v>536</v>
      </c>
      <c r="AT363" s="171" t="s">
        <v>166</v>
      </c>
      <c r="AU363" s="171" t="s">
        <v>84</v>
      </c>
      <c r="AY363" s="14" t="s">
        <v>163</v>
      </c>
      <c r="BE363" s="172">
        <f>IF(N363="základní",J363,0)</f>
        <v>0</v>
      </c>
      <c r="BF363" s="172">
        <f>IF(N363="snížená",J363,0)</f>
        <v>0</v>
      </c>
      <c r="BG363" s="172">
        <f>IF(N363="zákl. přenesená",J363,0)</f>
        <v>0</v>
      </c>
      <c r="BH363" s="172">
        <f>IF(N363="sníž. přenesená",J363,0)</f>
        <v>0</v>
      </c>
      <c r="BI363" s="172">
        <f>IF(N363="nulová",J363,0)</f>
        <v>0</v>
      </c>
      <c r="BJ363" s="14" t="s">
        <v>82</v>
      </c>
      <c r="BK363" s="172">
        <f>ROUND(I363*H363,2)</f>
        <v>0</v>
      </c>
      <c r="BL363" s="14" t="s">
        <v>536</v>
      </c>
      <c r="BM363" s="171" t="s">
        <v>915</v>
      </c>
    </row>
    <row r="364" spans="1:65" s="2" customFormat="1" ht="19.5">
      <c r="A364" s="29"/>
      <c r="B364" s="30"/>
      <c r="C364" s="29"/>
      <c r="D364" s="190" t="s">
        <v>1887</v>
      </c>
      <c r="E364" s="29"/>
      <c r="F364" s="191" t="s">
        <v>1929</v>
      </c>
      <c r="G364" s="29"/>
      <c r="H364" s="29"/>
      <c r="I364" s="93"/>
      <c r="J364" s="29"/>
      <c r="K364" s="29"/>
      <c r="L364" s="30"/>
      <c r="M364" s="192"/>
      <c r="N364" s="193"/>
      <c r="O364" s="55"/>
      <c r="P364" s="55"/>
      <c r="Q364" s="55"/>
      <c r="R364" s="55"/>
      <c r="S364" s="55"/>
      <c r="T364" s="56"/>
      <c r="U364" s="29"/>
      <c r="V364" s="29"/>
      <c r="W364" s="29"/>
      <c r="X364" s="29"/>
      <c r="Y364" s="29"/>
      <c r="Z364" s="29"/>
      <c r="AA364" s="29"/>
      <c r="AB364" s="29"/>
      <c r="AC364" s="29"/>
      <c r="AD364" s="29"/>
      <c r="AE364" s="29"/>
      <c r="AT364" s="14" t="s">
        <v>1887</v>
      </c>
      <c r="AU364" s="14" t="s">
        <v>84</v>
      </c>
    </row>
    <row r="365" spans="1:65" s="2" customFormat="1" ht="16.5" customHeight="1">
      <c r="A365" s="29"/>
      <c r="B365" s="158"/>
      <c r="C365" s="159" t="s">
        <v>74</v>
      </c>
      <c r="D365" s="159" t="s">
        <v>166</v>
      </c>
      <c r="E365" s="160" t="s">
        <v>2120</v>
      </c>
      <c r="F365" s="161" t="s">
        <v>2121</v>
      </c>
      <c r="G365" s="162" t="s">
        <v>1886</v>
      </c>
      <c r="H365" s="163">
        <v>1</v>
      </c>
      <c r="I365" s="164"/>
      <c r="J365" s="165">
        <f>ROUND(I365*H365,2)</f>
        <v>0</v>
      </c>
      <c r="K365" s="166"/>
      <c r="L365" s="30"/>
      <c r="M365" s="167" t="s">
        <v>1</v>
      </c>
      <c r="N365" s="168" t="s">
        <v>39</v>
      </c>
      <c r="O365" s="55"/>
      <c r="P365" s="169">
        <f>O365*H365</f>
        <v>0</v>
      </c>
      <c r="Q365" s="169">
        <v>10</v>
      </c>
      <c r="R365" s="169">
        <f>Q365*H365</f>
        <v>10</v>
      </c>
      <c r="S365" s="169">
        <v>0</v>
      </c>
      <c r="T365" s="170">
        <f>S365*H365</f>
        <v>0</v>
      </c>
      <c r="U365" s="29"/>
      <c r="V365" s="29"/>
      <c r="W365" s="29"/>
      <c r="X365" s="29"/>
      <c r="Y365" s="29"/>
      <c r="Z365" s="29"/>
      <c r="AA365" s="29"/>
      <c r="AB365" s="29"/>
      <c r="AC365" s="29"/>
      <c r="AD365" s="29"/>
      <c r="AE365" s="29"/>
      <c r="AR365" s="171" t="s">
        <v>536</v>
      </c>
      <c r="AT365" s="171" t="s">
        <v>166</v>
      </c>
      <c r="AU365" s="171" t="s">
        <v>84</v>
      </c>
      <c r="AY365" s="14" t="s">
        <v>163</v>
      </c>
      <c r="BE365" s="172">
        <f>IF(N365="základní",J365,0)</f>
        <v>0</v>
      </c>
      <c r="BF365" s="172">
        <f>IF(N365="snížená",J365,0)</f>
        <v>0</v>
      </c>
      <c r="BG365" s="172">
        <f>IF(N365="zákl. přenesená",J365,0)</f>
        <v>0</v>
      </c>
      <c r="BH365" s="172">
        <f>IF(N365="sníž. přenesená",J365,0)</f>
        <v>0</v>
      </c>
      <c r="BI365" s="172">
        <f>IF(N365="nulová",J365,0)</f>
        <v>0</v>
      </c>
      <c r="BJ365" s="14" t="s">
        <v>82</v>
      </c>
      <c r="BK365" s="172">
        <f>ROUND(I365*H365,2)</f>
        <v>0</v>
      </c>
      <c r="BL365" s="14" t="s">
        <v>536</v>
      </c>
      <c r="BM365" s="171" t="s">
        <v>923</v>
      </c>
    </row>
    <row r="366" spans="1:65" s="2" customFormat="1" ht="19.5">
      <c r="A366" s="29"/>
      <c r="B366" s="30"/>
      <c r="C366" s="29"/>
      <c r="D366" s="190" t="s">
        <v>1887</v>
      </c>
      <c r="E366" s="29"/>
      <c r="F366" s="191" t="s">
        <v>1891</v>
      </c>
      <c r="G366" s="29"/>
      <c r="H366" s="29"/>
      <c r="I366" s="93"/>
      <c r="J366" s="29"/>
      <c r="K366" s="29"/>
      <c r="L366" s="30"/>
      <c r="M366" s="192"/>
      <c r="N366" s="193"/>
      <c r="O366" s="55"/>
      <c r="P366" s="55"/>
      <c r="Q366" s="55"/>
      <c r="R366" s="55"/>
      <c r="S366" s="55"/>
      <c r="T366" s="56"/>
      <c r="U366" s="29"/>
      <c r="V366" s="29"/>
      <c r="W366" s="29"/>
      <c r="X366" s="29"/>
      <c r="Y366" s="29"/>
      <c r="Z366" s="29"/>
      <c r="AA366" s="29"/>
      <c r="AB366" s="29"/>
      <c r="AC366" s="29"/>
      <c r="AD366" s="29"/>
      <c r="AE366" s="29"/>
      <c r="AT366" s="14" t="s">
        <v>1887</v>
      </c>
      <c r="AU366" s="14" t="s">
        <v>84</v>
      </c>
    </row>
    <row r="367" spans="1:65" s="2" customFormat="1" ht="16.5" customHeight="1">
      <c r="A367" s="29"/>
      <c r="B367" s="158"/>
      <c r="C367" s="159" t="s">
        <v>74</v>
      </c>
      <c r="D367" s="159" t="s">
        <v>166</v>
      </c>
      <c r="E367" s="160" t="s">
        <v>2122</v>
      </c>
      <c r="F367" s="161" t="s">
        <v>2123</v>
      </c>
      <c r="G367" s="162" t="s">
        <v>1886</v>
      </c>
      <c r="H367" s="163">
        <v>2</v>
      </c>
      <c r="I367" s="164"/>
      <c r="J367" s="165">
        <f>ROUND(I367*H367,2)</f>
        <v>0</v>
      </c>
      <c r="K367" s="166"/>
      <c r="L367" s="30"/>
      <c r="M367" s="167" t="s">
        <v>1</v>
      </c>
      <c r="N367" s="168" t="s">
        <v>39</v>
      </c>
      <c r="O367" s="55"/>
      <c r="P367" s="169">
        <f>O367*H367</f>
        <v>0</v>
      </c>
      <c r="Q367" s="169">
        <v>0.4</v>
      </c>
      <c r="R367" s="169">
        <f>Q367*H367</f>
        <v>0.8</v>
      </c>
      <c r="S367" s="169">
        <v>0</v>
      </c>
      <c r="T367" s="170">
        <f>S367*H367</f>
        <v>0</v>
      </c>
      <c r="U367" s="29"/>
      <c r="V367" s="29"/>
      <c r="W367" s="29"/>
      <c r="X367" s="29"/>
      <c r="Y367" s="29"/>
      <c r="Z367" s="29"/>
      <c r="AA367" s="29"/>
      <c r="AB367" s="29"/>
      <c r="AC367" s="29"/>
      <c r="AD367" s="29"/>
      <c r="AE367" s="29"/>
      <c r="AR367" s="171" t="s">
        <v>536</v>
      </c>
      <c r="AT367" s="171" t="s">
        <v>166</v>
      </c>
      <c r="AU367" s="171" t="s">
        <v>84</v>
      </c>
      <c r="AY367" s="14" t="s">
        <v>163</v>
      </c>
      <c r="BE367" s="172">
        <f>IF(N367="základní",J367,0)</f>
        <v>0</v>
      </c>
      <c r="BF367" s="172">
        <f>IF(N367="snížená",J367,0)</f>
        <v>0</v>
      </c>
      <c r="BG367" s="172">
        <f>IF(N367="zákl. přenesená",J367,0)</f>
        <v>0</v>
      </c>
      <c r="BH367" s="172">
        <f>IF(N367="sníž. přenesená",J367,0)</f>
        <v>0</v>
      </c>
      <c r="BI367" s="172">
        <f>IF(N367="nulová",J367,0)</f>
        <v>0</v>
      </c>
      <c r="BJ367" s="14" t="s">
        <v>82</v>
      </c>
      <c r="BK367" s="172">
        <f>ROUND(I367*H367,2)</f>
        <v>0</v>
      </c>
      <c r="BL367" s="14" t="s">
        <v>536</v>
      </c>
      <c r="BM367" s="171" t="s">
        <v>931</v>
      </c>
    </row>
    <row r="368" spans="1:65" s="2" customFormat="1" ht="19.5">
      <c r="A368" s="29"/>
      <c r="B368" s="30"/>
      <c r="C368" s="29"/>
      <c r="D368" s="190" t="s">
        <v>1887</v>
      </c>
      <c r="E368" s="29"/>
      <c r="F368" s="191" t="s">
        <v>1916</v>
      </c>
      <c r="G368" s="29"/>
      <c r="H368" s="29"/>
      <c r="I368" s="93"/>
      <c r="J368" s="29"/>
      <c r="K368" s="29"/>
      <c r="L368" s="30"/>
      <c r="M368" s="192"/>
      <c r="N368" s="193"/>
      <c r="O368" s="55"/>
      <c r="P368" s="55"/>
      <c r="Q368" s="55"/>
      <c r="R368" s="55"/>
      <c r="S368" s="55"/>
      <c r="T368" s="56"/>
      <c r="U368" s="29"/>
      <c r="V368" s="29"/>
      <c r="W368" s="29"/>
      <c r="X368" s="29"/>
      <c r="Y368" s="29"/>
      <c r="Z368" s="29"/>
      <c r="AA368" s="29"/>
      <c r="AB368" s="29"/>
      <c r="AC368" s="29"/>
      <c r="AD368" s="29"/>
      <c r="AE368" s="29"/>
      <c r="AT368" s="14" t="s">
        <v>1887</v>
      </c>
      <c r="AU368" s="14" t="s">
        <v>84</v>
      </c>
    </row>
    <row r="369" spans="1:65" s="2" customFormat="1" ht="33" customHeight="1">
      <c r="A369" s="29"/>
      <c r="B369" s="158"/>
      <c r="C369" s="159" t="s">
        <v>74</v>
      </c>
      <c r="D369" s="159" t="s">
        <v>166</v>
      </c>
      <c r="E369" s="160" t="s">
        <v>2124</v>
      </c>
      <c r="F369" s="161" t="s">
        <v>2125</v>
      </c>
      <c r="G369" s="162" t="s">
        <v>1956</v>
      </c>
      <c r="H369" s="163">
        <v>3</v>
      </c>
      <c r="I369" s="164"/>
      <c r="J369" s="165">
        <f>ROUND(I369*H369,2)</f>
        <v>0</v>
      </c>
      <c r="K369" s="166"/>
      <c r="L369" s="30"/>
      <c r="M369" s="167" t="s">
        <v>1</v>
      </c>
      <c r="N369" s="168" t="s">
        <v>39</v>
      </c>
      <c r="O369" s="55"/>
      <c r="P369" s="169">
        <f>O369*H369</f>
        <v>0</v>
      </c>
      <c r="Q369" s="169">
        <v>1</v>
      </c>
      <c r="R369" s="169">
        <f>Q369*H369</f>
        <v>3</v>
      </c>
      <c r="S369" s="169">
        <v>0</v>
      </c>
      <c r="T369" s="170">
        <f>S369*H369</f>
        <v>0</v>
      </c>
      <c r="U369" s="29"/>
      <c r="V369" s="29"/>
      <c r="W369" s="29"/>
      <c r="X369" s="29"/>
      <c r="Y369" s="29"/>
      <c r="Z369" s="29"/>
      <c r="AA369" s="29"/>
      <c r="AB369" s="29"/>
      <c r="AC369" s="29"/>
      <c r="AD369" s="29"/>
      <c r="AE369" s="29"/>
      <c r="AR369" s="171" t="s">
        <v>536</v>
      </c>
      <c r="AT369" s="171" t="s">
        <v>166</v>
      </c>
      <c r="AU369" s="171" t="s">
        <v>84</v>
      </c>
      <c r="AY369" s="14" t="s">
        <v>163</v>
      </c>
      <c r="BE369" s="172">
        <f>IF(N369="základní",J369,0)</f>
        <v>0</v>
      </c>
      <c r="BF369" s="172">
        <f>IF(N369="snížená",J369,0)</f>
        <v>0</v>
      </c>
      <c r="BG369" s="172">
        <f>IF(N369="zákl. přenesená",J369,0)</f>
        <v>0</v>
      </c>
      <c r="BH369" s="172">
        <f>IF(N369="sníž. přenesená",J369,0)</f>
        <v>0</v>
      </c>
      <c r="BI369" s="172">
        <f>IF(N369="nulová",J369,0)</f>
        <v>0</v>
      </c>
      <c r="BJ369" s="14" t="s">
        <v>82</v>
      </c>
      <c r="BK369" s="172">
        <f>ROUND(I369*H369,2)</f>
        <v>0</v>
      </c>
      <c r="BL369" s="14" t="s">
        <v>536</v>
      </c>
      <c r="BM369" s="171" t="s">
        <v>943</v>
      </c>
    </row>
    <row r="370" spans="1:65" s="2" customFormat="1" ht="19.5">
      <c r="A370" s="29"/>
      <c r="B370" s="30"/>
      <c r="C370" s="29"/>
      <c r="D370" s="190" t="s">
        <v>1887</v>
      </c>
      <c r="E370" s="29"/>
      <c r="F370" s="191" t="s">
        <v>1891</v>
      </c>
      <c r="G370" s="29"/>
      <c r="H370" s="29"/>
      <c r="I370" s="93"/>
      <c r="J370" s="29"/>
      <c r="K370" s="29"/>
      <c r="L370" s="30"/>
      <c r="M370" s="192"/>
      <c r="N370" s="193"/>
      <c r="O370" s="55"/>
      <c r="P370" s="55"/>
      <c r="Q370" s="55"/>
      <c r="R370" s="55"/>
      <c r="S370" s="55"/>
      <c r="T370" s="56"/>
      <c r="U370" s="29"/>
      <c r="V370" s="29"/>
      <c r="W370" s="29"/>
      <c r="X370" s="29"/>
      <c r="Y370" s="29"/>
      <c r="Z370" s="29"/>
      <c r="AA370" s="29"/>
      <c r="AB370" s="29"/>
      <c r="AC370" s="29"/>
      <c r="AD370" s="29"/>
      <c r="AE370" s="29"/>
      <c r="AT370" s="14" t="s">
        <v>1887</v>
      </c>
      <c r="AU370" s="14" t="s">
        <v>84</v>
      </c>
    </row>
    <row r="371" spans="1:65" s="2" customFormat="1" ht="33" customHeight="1">
      <c r="A371" s="29"/>
      <c r="B371" s="158"/>
      <c r="C371" s="159" t="s">
        <v>74</v>
      </c>
      <c r="D371" s="159" t="s">
        <v>166</v>
      </c>
      <c r="E371" s="160" t="s">
        <v>2126</v>
      </c>
      <c r="F371" s="161" t="s">
        <v>2081</v>
      </c>
      <c r="G371" s="162" t="s">
        <v>1956</v>
      </c>
      <c r="H371" s="163">
        <v>12</v>
      </c>
      <c r="I371" s="164"/>
      <c r="J371" s="165">
        <f>ROUND(I371*H371,2)</f>
        <v>0</v>
      </c>
      <c r="K371" s="166"/>
      <c r="L371" s="30"/>
      <c r="M371" s="167" t="s">
        <v>1</v>
      </c>
      <c r="N371" s="168" t="s">
        <v>39</v>
      </c>
      <c r="O371" s="55"/>
      <c r="P371" s="169">
        <f>O371*H371</f>
        <v>0</v>
      </c>
      <c r="Q371" s="169">
        <v>2.5</v>
      </c>
      <c r="R371" s="169">
        <f>Q371*H371</f>
        <v>30</v>
      </c>
      <c r="S371" s="169">
        <v>0</v>
      </c>
      <c r="T371" s="170">
        <f>S371*H371</f>
        <v>0</v>
      </c>
      <c r="U371" s="29"/>
      <c r="V371" s="29"/>
      <c r="W371" s="29"/>
      <c r="X371" s="29"/>
      <c r="Y371" s="29"/>
      <c r="Z371" s="29"/>
      <c r="AA371" s="29"/>
      <c r="AB371" s="29"/>
      <c r="AC371" s="29"/>
      <c r="AD371" s="29"/>
      <c r="AE371" s="29"/>
      <c r="AR371" s="171" t="s">
        <v>536</v>
      </c>
      <c r="AT371" s="171" t="s">
        <v>166</v>
      </c>
      <c r="AU371" s="171" t="s">
        <v>84</v>
      </c>
      <c r="AY371" s="14" t="s">
        <v>163</v>
      </c>
      <c r="BE371" s="172">
        <f>IF(N371="základní",J371,0)</f>
        <v>0</v>
      </c>
      <c r="BF371" s="172">
        <f>IF(N371="snížená",J371,0)</f>
        <v>0</v>
      </c>
      <c r="BG371" s="172">
        <f>IF(N371="zákl. přenesená",J371,0)</f>
        <v>0</v>
      </c>
      <c r="BH371" s="172">
        <f>IF(N371="sníž. přenesená",J371,0)</f>
        <v>0</v>
      </c>
      <c r="BI371" s="172">
        <f>IF(N371="nulová",J371,0)</f>
        <v>0</v>
      </c>
      <c r="BJ371" s="14" t="s">
        <v>82</v>
      </c>
      <c r="BK371" s="172">
        <f>ROUND(I371*H371,2)</f>
        <v>0</v>
      </c>
      <c r="BL371" s="14" t="s">
        <v>536</v>
      </c>
      <c r="BM371" s="171" t="s">
        <v>892</v>
      </c>
    </row>
    <row r="372" spans="1:65" s="2" customFormat="1" ht="19.5">
      <c r="A372" s="29"/>
      <c r="B372" s="30"/>
      <c r="C372" s="29"/>
      <c r="D372" s="190" t="s">
        <v>1887</v>
      </c>
      <c r="E372" s="29"/>
      <c r="F372" s="191" t="s">
        <v>2082</v>
      </c>
      <c r="G372" s="29"/>
      <c r="H372" s="29"/>
      <c r="I372" s="93"/>
      <c r="J372" s="29"/>
      <c r="K372" s="29"/>
      <c r="L372" s="30"/>
      <c r="M372" s="192"/>
      <c r="N372" s="193"/>
      <c r="O372" s="55"/>
      <c r="P372" s="55"/>
      <c r="Q372" s="55"/>
      <c r="R372" s="55"/>
      <c r="S372" s="55"/>
      <c r="T372" s="56"/>
      <c r="U372" s="29"/>
      <c r="V372" s="29"/>
      <c r="W372" s="29"/>
      <c r="X372" s="29"/>
      <c r="Y372" s="29"/>
      <c r="Z372" s="29"/>
      <c r="AA372" s="29"/>
      <c r="AB372" s="29"/>
      <c r="AC372" s="29"/>
      <c r="AD372" s="29"/>
      <c r="AE372" s="29"/>
      <c r="AT372" s="14" t="s">
        <v>1887</v>
      </c>
      <c r="AU372" s="14" t="s">
        <v>84</v>
      </c>
    </row>
    <row r="373" spans="1:65" s="2" customFormat="1" ht="21.75" customHeight="1">
      <c r="A373" s="29"/>
      <c r="B373" s="158"/>
      <c r="C373" s="159" t="s">
        <v>74</v>
      </c>
      <c r="D373" s="159" t="s">
        <v>166</v>
      </c>
      <c r="E373" s="160" t="s">
        <v>2127</v>
      </c>
      <c r="F373" s="161" t="s">
        <v>2128</v>
      </c>
      <c r="G373" s="162" t="s">
        <v>169</v>
      </c>
      <c r="H373" s="163">
        <v>6</v>
      </c>
      <c r="I373" s="164"/>
      <c r="J373" s="165">
        <f>ROUND(I373*H373,2)</f>
        <v>0</v>
      </c>
      <c r="K373" s="166"/>
      <c r="L373" s="30"/>
      <c r="M373" s="167" t="s">
        <v>1</v>
      </c>
      <c r="N373" s="168" t="s">
        <v>39</v>
      </c>
      <c r="O373" s="55"/>
      <c r="P373" s="169">
        <f>O373*H373</f>
        <v>0</v>
      </c>
      <c r="Q373" s="169">
        <v>2</v>
      </c>
      <c r="R373" s="169">
        <f>Q373*H373</f>
        <v>12</v>
      </c>
      <c r="S373" s="169">
        <v>0</v>
      </c>
      <c r="T373" s="170">
        <f>S373*H373</f>
        <v>0</v>
      </c>
      <c r="U373" s="29"/>
      <c r="V373" s="29"/>
      <c r="W373" s="29"/>
      <c r="X373" s="29"/>
      <c r="Y373" s="29"/>
      <c r="Z373" s="29"/>
      <c r="AA373" s="29"/>
      <c r="AB373" s="29"/>
      <c r="AC373" s="29"/>
      <c r="AD373" s="29"/>
      <c r="AE373" s="29"/>
      <c r="AR373" s="171" t="s">
        <v>536</v>
      </c>
      <c r="AT373" s="171" t="s">
        <v>166</v>
      </c>
      <c r="AU373" s="171" t="s">
        <v>84</v>
      </c>
      <c r="AY373" s="14" t="s">
        <v>163</v>
      </c>
      <c r="BE373" s="172">
        <f>IF(N373="základní",J373,0)</f>
        <v>0</v>
      </c>
      <c r="BF373" s="172">
        <f>IF(N373="snížená",J373,0)</f>
        <v>0</v>
      </c>
      <c r="BG373" s="172">
        <f>IF(N373="zákl. přenesená",J373,0)</f>
        <v>0</v>
      </c>
      <c r="BH373" s="172">
        <f>IF(N373="sníž. přenesená",J373,0)</f>
        <v>0</v>
      </c>
      <c r="BI373" s="172">
        <f>IF(N373="nulová",J373,0)</f>
        <v>0</v>
      </c>
      <c r="BJ373" s="14" t="s">
        <v>82</v>
      </c>
      <c r="BK373" s="172">
        <f>ROUND(I373*H373,2)</f>
        <v>0</v>
      </c>
      <c r="BL373" s="14" t="s">
        <v>536</v>
      </c>
      <c r="BM373" s="171" t="s">
        <v>987</v>
      </c>
    </row>
    <row r="374" spans="1:65" s="2" customFormat="1" ht="19.5">
      <c r="A374" s="29"/>
      <c r="B374" s="30"/>
      <c r="C374" s="29"/>
      <c r="D374" s="190" t="s">
        <v>1887</v>
      </c>
      <c r="E374" s="29"/>
      <c r="F374" s="191" t="s">
        <v>1891</v>
      </c>
      <c r="G374" s="29"/>
      <c r="H374" s="29"/>
      <c r="I374" s="93"/>
      <c r="J374" s="29"/>
      <c r="K374" s="29"/>
      <c r="L374" s="30"/>
      <c r="M374" s="192"/>
      <c r="N374" s="193"/>
      <c r="O374" s="55"/>
      <c r="P374" s="55"/>
      <c r="Q374" s="55"/>
      <c r="R374" s="55"/>
      <c r="S374" s="55"/>
      <c r="T374" s="56"/>
      <c r="U374" s="29"/>
      <c r="V374" s="29"/>
      <c r="W374" s="29"/>
      <c r="X374" s="29"/>
      <c r="Y374" s="29"/>
      <c r="Z374" s="29"/>
      <c r="AA374" s="29"/>
      <c r="AB374" s="29"/>
      <c r="AC374" s="29"/>
      <c r="AD374" s="29"/>
      <c r="AE374" s="29"/>
      <c r="AT374" s="14" t="s">
        <v>1887</v>
      </c>
      <c r="AU374" s="14" t="s">
        <v>84</v>
      </c>
    </row>
    <row r="375" spans="1:65" s="2" customFormat="1" ht="21.75" customHeight="1">
      <c r="A375" s="29"/>
      <c r="B375" s="158"/>
      <c r="C375" s="159" t="s">
        <v>74</v>
      </c>
      <c r="D375" s="159" t="s">
        <v>166</v>
      </c>
      <c r="E375" s="160" t="s">
        <v>2129</v>
      </c>
      <c r="F375" s="161" t="s">
        <v>2130</v>
      </c>
      <c r="G375" s="162" t="s">
        <v>169</v>
      </c>
      <c r="H375" s="163">
        <v>1</v>
      </c>
      <c r="I375" s="164"/>
      <c r="J375" s="165">
        <f>ROUND(I375*H375,2)</f>
        <v>0</v>
      </c>
      <c r="K375" s="166"/>
      <c r="L375" s="30"/>
      <c r="M375" s="167" t="s">
        <v>1</v>
      </c>
      <c r="N375" s="168" t="s">
        <v>39</v>
      </c>
      <c r="O375" s="55"/>
      <c r="P375" s="169">
        <f>O375*H375</f>
        <v>0</v>
      </c>
      <c r="Q375" s="169">
        <v>3</v>
      </c>
      <c r="R375" s="169">
        <f>Q375*H375</f>
        <v>3</v>
      </c>
      <c r="S375" s="169">
        <v>0</v>
      </c>
      <c r="T375" s="170">
        <f>S375*H375</f>
        <v>0</v>
      </c>
      <c r="U375" s="29"/>
      <c r="V375" s="29"/>
      <c r="W375" s="29"/>
      <c r="X375" s="29"/>
      <c r="Y375" s="29"/>
      <c r="Z375" s="29"/>
      <c r="AA375" s="29"/>
      <c r="AB375" s="29"/>
      <c r="AC375" s="29"/>
      <c r="AD375" s="29"/>
      <c r="AE375" s="29"/>
      <c r="AR375" s="171" t="s">
        <v>536</v>
      </c>
      <c r="AT375" s="171" t="s">
        <v>166</v>
      </c>
      <c r="AU375" s="171" t="s">
        <v>84</v>
      </c>
      <c r="AY375" s="14" t="s">
        <v>163</v>
      </c>
      <c r="BE375" s="172">
        <f>IF(N375="základní",J375,0)</f>
        <v>0</v>
      </c>
      <c r="BF375" s="172">
        <f>IF(N375="snížená",J375,0)</f>
        <v>0</v>
      </c>
      <c r="BG375" s="172">
        <f>IF(N375="zákl. přenesená",J375,0)</f>
        <v>0</v>
      </c>
      <c r="BH375" s="172">
        <f>IF(N375="sníž. přenesená",J375,0)</f>
        <v>0</v>
      </c>
      <c r="BI375" s="172">
        <f>IF(N375="nulová",J375,0)</f>
        <v>0</v>
      </c>
      <c r="BJ375" s="14" t="s">
        <v>82</v>
      </c>
      <c r="BK375" s="172">
        <f>ROUND(I375*H375,2)</f>
        <v>0</v>
      </c>
      <c r="BL375" s="14" t="s">
        <v>536</v>
      </c>
      <c r="BM375" s="171" t="s">
        <v>1033</v>
      </c>
    </row>
    <row r="376" spans="1:65" s="2" customFormat="1" ht="19.5">
      <c r="A376" s="29"/>
      <c r="B376" s="30"/>
      <c r="C376" s="29"/>
      <c r="D376" s="190" t="s">
        <v>1887</v>
      </c>
      <c r="E376" s="29"/>
      <c r="F376" s="191" t="s">
        <v>1929</v>
      </c>
      <c r="G376" s="29"/>
      <c r="H376" s="29"/>
      <c r="I376" s="93"/>
      <c r="J376" s="29"/>
      <c r="K376" s="29"/>
      <c r="L376" s="30"/>
      <c r="M376" s="192"/>
      <c r="N376" s="193"/>
      <c r="O376" s="55"/>
      <c r="P376" s="55"/>
      <c r="Q376" s="55"/>
      <c r="R376" s="55"/>
      <c r="S376" s="55"/>
      <c r="T376" s="56"/>
      <c r="U376" s="29"/>
      <c r="V376" s="29"/>
      <c r="W376" s="29"/>
      <c r="X376" s="29"/>
      <c r="Y376" s="29"/>
      <c r="Z376" s="29"/>
      <c r="AA376" s="29"/>
      <c r="AB376" s="29"/>
      <c r="AC376" s="29"/>
      <c r="AD376" s="29"/>
      <c r="AE376" s="29"/>
      <c r="AT376" s="14" t="s">
        <v>1887</v>
      </c>
      <c r="AU376" s="14" t="s">
        <v>84</v>
      </c>
    </row>
    <row r="377" spans="1:65" s="12" customFormat="1" ht="22.9" customHeight="1">
      <c r="B377" s="145"/>
      <c r="D377" s="146" t="s">
        <v>73</v>
      </c>
      <c r="E377" s="156" t="s">
        <v>536</v>
      </c>
      <c r="F377" s="156" t="s">
        <v>2131</v>
      </c>
      <c r="I377" s="148"/>
      <c r="J377" s="157">
        <f>BK377</f>
        <v>0</v>
      </c>
      <c r="L377" s="145"/>
      <c r="M377" s="150"/>
      <c r="N377" s="151"/>
      <c r="O377" s="151"/>
      <c r="P377" s="152">
        <f>SUM(P378:P381)</f>
        <v>0</v>
      </c>
      <c r="Q377" s="151"/>
      <c r="R377" s="152">
        <f>SUM(R378:R381)</f>
        <v>70</v>
      </c>
      <c r="S377" s="151"/>
      <c r="T377" s="153">
        <f>SUM(T378:T381)</f>
        <v>0</v>
      </c>
      <c r="AR377" s="146" t="s">
        <v>84</v>
      </c>
      <c r="AT377" s="154" t="s">
        <v>73</v>
      </c>
      <c r="AU377" s="154" t="s">
        <v>82</v>
      </c>
      <c r="AY377" s="146" t="s">
        <v>163</v>
      </c>
      <c r="BK377" s="155">
        <f>SUM(BK378:BK381)</f>
        <v>0</v>
      </c>
    </row>
    <row r="378" spans="1:65" s="2" customFormat="1" ht="33" customHeight="1">
      <c r="A378" s="29"/>
      <c r="B378" s="158"/>
      <c r="C378" s="159" t="s">
        <v>74</v>
      </c>
      <c r="D378" s="159" t="s">
        <v>166</v>
      </c>
      <c r="E378" s="160" t="s">
        <v>2132</v>
      </c>
      <c r="F378" s="161" t="s">
        <v>2133</v>
      </c>
      <c r="G378" s="162" t="s">
        <v>1886</v>
      </c>
      <c r="H378" s="163">
        <v>1</v>
      </c>
      <c r="I378" s="164"/>
      <c r="J378" s="165">
        <f>ROUND(I378*H378,2)</f>
        <v>0</v>
      </c>
      <c r="K378" s="166"/>
      <c r="L378" s="30"/>
      <c r="M378" s="167" t="s">
        <v>1</v>
      </c>
      <c r="N378" s="168" t="s">
        <v>39</v>
      </c>
      <c r="O378" s="55"/>
      <c r="P378" s="169">
        <f>O378*H378</f>
        <v>0</v>
      </c>
      <c r="Q378" s="169">
        <v>47</v>
      </c>
      <c r="R378" s="169">
        <f>Q378*H378</f>
        <v>47</v>
      </c>
      <c r="S378" s="169">
        <v>0</v>
      </c>
      <c r="T378" s="170">
        <f>S378*H378</f>
        <v>0</v>
      </c>
      <c r="U378" s="29"/>
      <c r="V378" s="29"/>
      <c r="W378" s="29"/>
      <c r="X378" s="29"/>
      <c r="Y378" s="29"/>
      <c r="Z378" s="29"/>
      <c r="AA378" s="29"/>
      <c r="AB378" s="29"/>
      <c r="AC378" s="29"/>
      <c r="AD378" s="29"/>
      <c r="AE378" s="29"/>
      <c r="AR378" s="171" t="s">
        <v>536</v>
      </c>
      <c r="AT378" s="171" t="s">
        <v>166</v>
      </c>
      <c r="AU378" s="171" t="s">
        <v>84</v>
      </c>
      <c r="AY378" s="14" t="s">
        <v>163</v>
      </c>
      <c r="BE378" s="172">
        <f>IF(N378="základní",J378,0)</f>
        <v>0</v>
      </c>
      <c r="BF378" s="172">
        <f>IF(N378="snížená",J378,0)</f>
        <v>0</v>
      </c>
      <c r="BG378" s="172">
        <f>IF(N378="zákl. přenesená",J378,0)</f>
        <v>0</v>
      </c>
      <c r="BH378" s="172">
        <f>IF(N378="sníž. přenesená",J378,0)</f>
        <v>0</v>
      </c>
      <c r="BI378" s="172">
        <f>IF(N378="nulová",J378,0)</f>
        <v>0</v>
      </c>
      <c r="BJ378" s="14" t="s">
        <v>82</v>
      </c>
      <c r="BK378" s="172">
        <f>ROUND(I378*H378,2)</f>
        <v>0</v>
      </c>
      <c r="BL378" s="14" t="s">
        <v>536</v>
      </c>
      <c r="BM378" s="171" t="s">
        <v>2134</v>
      </c>
    </row>
    <row r="379" spans="1:65" s="2" customFormat="1" ht="19.5">
      <c r="A379" s="29"/>
      <c r="B379" s="30"/>
      <c r="C379" s="29"/>
      <c r="D379" s="190" t="s">
        <v>1887</v>
      </c>
      <c r="E379" s="29"/>
      <c r="F379" s="191" t="s">
        <v>1888</v>
      </c>
      <c r="G379" s="29"/>
      <c r="H379" s="29"/>
      <c r="I379" s="93"/>
      <c r="J379" s="29"/>
      <c r="K379" s="29"/>
      <c r="L379" s="30"/>
      <c r="M379" s="192"/>
      <c r="N379" s="193"/>
      <c r="O379" s="55"/>
      <c r="P379" s="55"/>
      <c r="Q379" s="55"/>
      <c r="R379" s="55"/>
      <c r="S379" s="55"/>
      <c r="T379" s="56"/>
      <c r="U379" s="29"/>
      <c r="V379" s="29"/>
      <c r="W379" s="29"/>
      <c r="X379" s="29"/>
      <c r="Y379" s="29"/>
      <c r="Z379" s="29"/>
      <c r="AA379" s="29"/>
      <c r="AB379" s="29"/>
      <c r="AC379" s="29"/>
      <c r="AD379" s="29"/>
      <c r="AE379" s="29"/>
      <c r="AT379" s="14" t="s">
        <v>1887</v>
      </c>
      <c r="AU379" s="14" t="s">
        <v>84</v>
      </c>
    </row>
    <row r="380" spans="1:65" s="2" customFormat="1" ht="44.25" customHeight="1">
      <c r="A380" s="29"/>
      <c r="B380" s="158"/>
      <c r="C380" s="159" t="s">
        <v>74</v>
      </c>
      <c r="D380" s="159" t="s">
        <v>166</v>
      </c>
      <c r="E380" s="160" t="s">
        <v>2135</v>
      </c>
      <c r="F380" s="161" t="s">
        <v>2136</v>
      </c>
      <c r="G380" s="162" t="s">
        <v>1956</v>
      </c>
      <c r="H380" s="163">
        <v>23</v>
      </c>
      <c r="I380" s="164"/>
      <c r="J380" s="165">
        <f>ROUND(I380*H380,2)</f>
        <v>0</v>
      </c>
      <c r="K380" s="166"/>
      <c r="L380" s="30"/>
      <c r="M380" s="167" t="s">
        <v>1</v>
      </c>
      <c r="N380" s="168" t="s">
        <v>39</v>
      </c>
      <c r="O380" s="55"/>
      <c r="P380" s="169">
        <f>O380*H380</f>
        <v>0</v>
      </c>
      <c r="Q380" s="169">
        <v>1</v>
      </c>
      <c r="R380" s="169">
        <f>Q380*H380</f>
        <v>23</v>
      </c>
      <c r="S380" s="169">
        <v>0</v>
      </c>
      <c r="T380" s="170">
        <f>S380*H380</f>
        <v>0</v>
      </c>
      <c r="U380" s="29"/>
      <c r="V380" s="29"/>
      <c r="W380" s="29"/>
      <c r="X380" s="29"/>
      <c r="Y380" s="29"/>
      <c r="Z380" s="29"/>
      <c r="AA380" s="29"/>
      <c r="AB380" s="29"/>
      <c r="AC380" s="29"/>
      <c r="AD380" s="29"/>
      <c r="AE380" s="29"/>
      <c r="AR380" s="171" t="s">
        <v>536</v>
      </c>
      <c r="AT380" s="171" t="s">
        <v>166</v>
      </c>
      <c r="AU380" s="171" t="s">
        <v>84</v>
      </c>
      <c r="AY380" s="14" t="s">
        <v>163</v>
      </c>
      <c r="BE380" s="172">
        <f>IF(N380="základní",J380,0)</f>
        <v>0</v>
      </c>
      <c r="BF380" s="172">
        <f>IF(N380="snížená",J380,0)</f>
        <v>0</v>
      </c>
      <c r="BG380" s="172">
        <f>IF(N380="zákl. přenesená",J380,0)</f>
        <v>0</v>
      </c>
      <c r="BH380" s="172">
        <f>IF(N380="sníž. přenesená",J380,0)</f>
        <v>0</v>
      </c>
      <c r="BI380" s="172">
        <f>IF(N380="nulová",J380,0)</f>
        <v>0</v>
      </c>
      <c r="BJ380" s="14" t="s">
        <v>82</v>
      </c>
      <c r="BK380" s="172">
        <f>ROUND(I380*H380,2)</f>
        <v>0</v>
      </c>
      <c r="BL380" s="14" t="s">
        <v>536</v>
      </c>
      <c r="BM380" s="171" t="s">
        <v>2137</v>
      </c>
    </row>
    <row r="381" spans="1:65" s="2" customFormat="1" ht="19.5">
      <c r="A381" s="29"/>
      <c r="B381" s="30"/>
      <c r="C381" s="29"/>
      <c r="D381" s="190" t="s">
        <v>1887</v>
      </c>
      <c r="E381" s="29"/>
      <c r="F381" s="191" t="s">
        <v>2082</v>
      </c>
      <c r="G381" s="29"/>
      <c r="H381" s="29"/>
      <c r="I381" s="93"/>
      <c r="J381" s="29"/>
      <c r="K381" s="29"/>
      <c r="L381" s="30"/>
      <c r="M381" s="192"/>
      <c r="N381" s="193"/>
      <c r="O381" s="55"/>
      <c r="P381" s="55"/>
      <c r="Q381" s="55"/>
      <c r="R381" s="55"/>
      <c r="S381" s="55"/>
      <c r="T381" s="56"/>
      <c r="U381" s="29"/>
      <c r="V381" s="29"/>
      <c r="W381" s="29"/>
      <c r="X381" s="29"/>
      <c r="Y381" s="29"/>
      <c r="Z381" s="29"/>
      <c r="AA381" s="29"/>
      <c r="AB381" s="29"/>
      <c r="AC381" s="29"/>
      <c r="AD381" s="29"/>
      <c r="AE381" s="29"/>
      <c r="AT381" s="14" t="s">
        <v>1887</v>
      </c>
      <c r="AU381" s="14" t="s">
        <v>84</v>
      </c>
    </row>
    <row r="382" spans="1:65" s="12" customFormat="1" ht="22.9" customHeight="1">
      <c r="B382" s="145"/>
      <c r="D382" s="146" t="s">
        <v>73</v>
      </c>
      <c r="E382" s="156" t="s">
        <v>540</v>
      </c>
      <c r="F382" s="156" t="s">
        <v>2138</v>
      </c>
      <c r="I382" s="148"/>
      <c r="J382" s="157">
        <f>BK382</f>
        <v>0</v>
      </c>
      <c r="L382" s="145"/>
      <c r="M382" s="150"/>
      <c r="N382" s="151"/>
      <c r="O382" s="151"/>
      <c r="P382" s="152">
        <f>SUM(P383:P386)</f>
        <v>0</v>
      </c>
      <c r="Q382" s="151"/>
      <c r="R382" s="152">
        <f>SUM(R383:R386)</f>
        <v>54</v>
      </c>
      <c r="S382" s="151"/>
      <c r="T382" s="153">
        <f>SUM(T383:T386)</f>
        <v>0</v>
      </c>
      <c r="AR382" s="146" t="s">
        <v>84</v>
      </c>
      <c r="AT382" s="154" t="s">
        <v>73</v>
      </c>
      <c r="AU382" s="154" t="s">
        <v>82</v>
      </c>
      <c r="AY382" s="146" t="s">
        <v>163</v>
      </c>
      <c r="BK382" s="155">
        <f>SUM(BK383:BK386)</f>
        <v>0</v>
      </c>
    </row>
    <row r="383" spans="1:65" s="2" customFormat="1" ht="33" customHeight="1">
      <c r="A383" s="29"/>
      <c r="B383" s="158"/>
      <c r="C383" s="159" t="s">
        <v>74</v>
      </c>
      <c r="D383" s="159" t="s">
        <v>166</v>
      </c>
      <c r="E383" s="160" t="s">
        <v>2139</v>
      </c>
      <c r="F383" s="161" t="s">
        <v>2140</v>
      </c>
      <c r="G383" s="162" t="s">
        <v>1886</v>
      </c>
      <c r="H383" s="163">
        <v>1</v>
      </c>
      <c r="I383" s="164"/>
      <c r="J383" s="165">
        <f>ROUND(I383*H383,2)</f>
        <v>0</v>
      </c>
      <c r="K383" s="166"/>
      <c r="L383" s="30"/>
      <c r="M383" s="167" t="s">
        <v>1</v>
      </c>
      <c r="N383" s="168" t="s">
        <v>39</v>
      </c>
      <c r="O383" s="55"/>
      <c r="P383" s="169">
        <f>O383*H383</f>
        <v>0</v>
      </c>
      <c r="Q383" s="169">
        <v>28</v>
      </c>
      <c r="R383" s="169">
        <f>Q383*H383</f>
        <v>28</v>
      </c>
      <c r="S383" s="169">
        <v>0</v>
      </c>
      <c r="T383" s="170">
        <f>S383*H383</f>
        <v>0</v>
      </c>
      <c r="U383" s="29"/>
      <c r="V383" s="29"/>
      <c r="W383" s="29"/>
      <c r="X383" s="29"/>
      <c r="Y383" s="29"/>
      <c r="Z383" s="29"/>
      <c r="AA383" s="29"/>
      <c r="AB383" s="29"/>
      <c r="AC383" s="29"/>
      <c r="AD383" s="29"/>
      <c r="AE383" s="29"/>
      <c r="AR383" s="171" t="s">
        <v>536</v>
      </c>
      <c r="AT383" s="171" t="s">
        <v>166</v>
      </c>
      <c r="AU383" s="171" t="s">
        <v>84</v>
      </c>
      <c r="AY383" s="14" t="s">
        <v>163</v>
      </c>
      <c r="BE383" s="172">
        <f>IF(N383="základní",J383,0)</f>
        <v>0</v>
      </c>
      <c r="BF383" s="172">
        <f>IF(N383="snížená",J383,0)</f>
        <v>0</v>
      </c>
      <c r="BG383" s="172">
        <f>IF(N383="zákl. přenesená",J383,0)</f>
        <v>0</v>
      </c>
      <c r="BH383" s="172">
        <f>IF(N383="sníž. přenesená",J383,0)</f>
        <v>0</v>
      </c>
      <c r="BI383" s="172">
        <f>IF(N383="nulová",J383,0)</f>
        <v>0</v>
      </c>
      <c r="BJ383" s="14" t="s">
        <v>82</v>
      </c>
      <c r="BK383" s="172">
        <f>ROUND(I383*H383,2)</f>
        <v>0</v>
      </c>
      <c r="BL383" s="14" t="s">
        <v>536</v>
      </c>
      <c r="BM383" s="171" t="s">
        <v>2141</v>
      </c>
    </row>
    <row r="384" spans="1:65" s="2" customFormat="1" ht="19.5">
      <c r="A384" s="29"/>
      <c r="B384" s="30"/>
      <c r="C384" s="29"/>
      <c r="D384" s="190" t="s">
        <v>1887</v>
      </c>
      <c r="E384" s="29"/>
      <c r="F384" s="191" t="s">
        <v>1888</v>
      </c>
      <c r="G384" s="29"/>
      <c r="H384" s="29"/>
      <c r="I384" s="93"/>
      <c r="J384" s="29"/>
      <c r="K384" s="29"/>
      <c r="L384" s="30"/>
      <c r="M384" s="192"/>
      <c r="N384" s="193"/>
      <c r="O384" s="55"/>
      <c r="P384" s="55"/>
      <c r="Q384" s="55"/>
      <c r="R384" s="55"/>
      <c r="S384" s="55"/>
      <c r="T384" s="56"/>
      <c r="U384" s="29"/>
      <c r="V384" s="29"/>
      <c r="W384" s="29"/>
      <c r="X384" s="29"/>
      <c r="Y384" s="29"/>
      <c r="Z384" s="29"/>
      <c r="AA384" s="29"/>
      <c r="AB384" s="29"/>
      <c r="AC384" s="29"/>
      <c r="AD384" s="29"/>
      <c r="AE384" s="29"/>
      <c r="AT384" s="14" t="s">
        <v>1887</v>
      </c>
      <c r="AU384" s="14" t="s">
        <v>84</v>
      </c>
    </row>
    <row r="385" spans="1:65" s="2" customFormat="1" ht="44.25" customHeight="1">
      <c r="A385" s="29"/>
      <c r="B385" s="158"/>
      <c r="C385" s="159" t="s">
        <v>74</v>
      </c>
      <c r="D385" s="159" t="s">
        <v>166</v>
      </c>
      <c r="E385" s="160" t="s">
        <v>2142</v>
      </c>
      <c r="F385" s="161" t="s">
        <v>1955</v>
      </c>
      <c r="G385" s="162" t="s">
        <v>1956</v>
      </c>
      <c r="H385" s="163">
        <v>26</v>
      </c>
      <c r="I385" s="164"/>
      <c r="J385" s="165">
        <f>ROUND(I385*H385,2)</f>
        <v>0</v>
      </c>
      <c r="K385" s="166"/>
      <c r="L385" s="30"/>
      <c r="M385" s="167" t="s">
        <v>1</v>
      </c>
      <c r="N385" s="168" t="s">
        <v>39</v>
      </c>
      <c r="O385" s="55"/>
      <c r="P385" s="169">
        <f>O385*H385</f>
        <v>0</v>
      </c>
      <c r="Q385" s="169">
        <v>1</v>
      </c>
      <c r="R385" s="169">
        <f>Q385*H385</f>
        <v>26</v>
      </c>
      <c r="S385" s="169">
        <v>0</v>
      </c>
      <c r="T385" s="170">
        <f>S385*H385</f>
        <v>0</v>
      </c>
      <c r="U385" s="29"/>
      <c r="V385" s="29"/>
      <c r="W385" s="29"/>
      <c r="X385" s="29"/>
      <c r="Y385" s="29"/>
      <c r="Z385" s="29"/>
      <c r="AA385" s="29"/>
      <c r="AB385" s="29"/>
      <c r="AC385" s="29"/>
      <c r="AD385" s="29"/>
      <c r="AE385" s="29"/>
      <c r="AR385" s="171" t="s">
        <v>536</v>
      </c>
      <c r="AT385" s="171" t="s">
        <v>166</v>
      </c>
      <c r="AU385" s="171" t="s">
        <v>84</v>
      </c>
      <c r="AY385" s="14" t="s">
        <v>163</v>
      </c>
      <c r="BE385" s="172">
        <f>IF(N385="základní",J385,0)</f>
        <v>0</v>
      </c>
      <c r="BF385" s="172">
        <f>IF(N385="snížená",J385,0)</f>
        <v>0</v>
      </c>
      <c r="BG385" s="172">
        <f>IF(N385="zákl. přenesená",J385,0)</f>
        <v>0</v>
      </c>
      <c r="BH385" s="172">
        <f>IF(N385="sníž. přenesená",J385,0)</f>
        <v>0</v>
      </c>
      <c r="BI385" s="172">
        <f>IF(N385="nulová",J385,0)</f>
        <v>0</v>
      </c>
      <c r="BJ385" s="14" t="s">
        <v>82</v>
      </c>
      <c r="BK385" s="172">
        <f>ROUND(I385*H385,2)</f>
        <v>0</v>
      </c>
      <c r="BL385" s="14" t="s">
        <v>536</v>
      </c>
      <c r="BM385" s="171" t="s">
        <v>1045</v>
      </c>
    </row>
    <row r="386" spans="1:65" s="2" customFormat="1" ht="19.5">
      <c r="A386" s="29"/>
      <c r="B386" s="30"/>
      <c r="C386" s="29"/>
      <c r="D386" s="190" t="s">
        <v>1887</v>
      </c>
      <c r="E386" s="29"/>
      <c r="F386" s="191" t="s">
        <v>2029</v>
      </c>
      <c r="G386" s="29"/>
      <c r="H386" s="29"/>
      <c r="I386" s="93"/>
      <c r="J386" s="29"/>
      <c r="K386" s="29"/>
      <c r="L386" s="30"/>
      <c r="M386" s="192"/>
      <c r="N386" s="193"/>
      <c r="O386" s="55"/>
      <c r="P386" s="55"/>
      <c r="Q386" s="55"/>
      <c r="R386" s="55"/>
      <c r="S386" s="55"/>
      <c r="T386" s="56"/>
      <c r="U386" s="29"/>
      <c r="V386" s="29"/>
      <c r="W386" s="29"/>
      <c r="X386" s="29"/>
      <c r="Y386" s="29"/>
      <c r="Z386" s="29"/>
      <c r="AA386" s="29"/>
      <c r="AB386" s="29"/>
      <c r="AC386" s="29"/>
      <c r="AD386" s="29"/>
      <c r="AE386" s="29"/>
      <c r="AT386" s="14" t="s">
        <v>1887</v>
      </c>
      <c r="AU386" s="14" t="s">
        <v>84</v>
      </c>
    </row>
    <row r="387" spans="1:65" s="12" customFormat="1" ht="22.9" customHeight="1">
      <c r="B387" s="145"/>
      <c r="D387" s="146" t="s">
        <v>73</v>
      </c>
      <c r="E387" s="156" t="s">
        <v>560</v>
      </c>
      <c r="F387" s="156" t="s">
        <v>2143</v>
      </c>
      <c r="I387" s="148"/>
      <c r="J387" s="157">
        <f>BK387</f>
        <v>0</v>
      </c>
      <c r="L387" s="145"/>
      <c r="M387" s="150"/>
      <c r="N387" s="151"/>
      <c r="O387" s="151"/>
      <c r="P387" s="152">
        <f>SUM(P388:P391)</f>
        <v>0</v>
      </c>
      <c r="Q387" s="151"/>
      <c r="R387" s="152">
        <f>SUM(R388:R391)</f>
        <v>54</v>
      </c>
      <c r="S387" s="151"/>
      <c r="T387" s="153">
        <f>SUM(T388:T391)</f>
        <v>0</v>
      </c>
      <c r="AR387" s="146" t="s">
        <v>84</v>
      </c>
      <c r="AT387" s="154" t="s">
        <v>73</v>
      </c>
      <c r="AU387" s="154" t="s">
        <v>82</v>
      </c>
      <c r="AY387" s="146" t="s">
        <v>163</v>
      </c>
      <c r="BK387" s="155">
        <f>SUM(BK388:BK391)</f>
        <v>0</v>
      </c>
    </row>
    <row r="388" spans="1:65" s="2" customFormat="1" ht="33" customHeight="1">
      <c r="A388" s="29"/>
      <c r="B388" s="158"/>
      <c r="C388" s="159" t="s">
        <v>74</v>
      </c>
      <c r="D388" s="159" t="s">
        <v>166</v>
      </c>
      <c r="E388" s="160" t="s">
        <v>2144</v>
      </c>
      <c r="F388" s="161" t="s">
        <v>2145</v>
      </c>
      <c r="G388" s="162" t="s">
        <v>1886</v>
      </c>
      <c r="H388" s="163">
        <v>1</v>
      </c>
      <c r="I388" s="164"/>
      <c r="J388" s="165">
        <f>ROUND(I388*H388,2)</f>
        <v>0</v>
      </c>
      <c r="K388" s="166"/>
      <c r="L388" s="30"/>
      <c r="M388" s="167" t="s">
        <v>1</v>
      </c>
      <c r="N388" s="168" t="s">
        <v>39</v>
      </c>
      <c r="O388" s="55"/>
      <c r="P388" s="169">
        <f>O388*H388</f>
        <v>0</v>
      </c>
      <c r="Q388" s="169">
        <v>28</v>
      </c>
      <c r="R388" s="169">
        <f>Q388*H388</f>
        <v>28</v>
      </c>
      <c r="S388" s="169">
        <v>0</v>
      </c>
      <c r="T388" s="170">
        <f>S388*H388</f>
        <v>0</v>
      </c>
      <c r="U388" s="29"/>
      <c r="V388" s="29"/>
      <c r="W388" s="29"/>
      <c r="X388" s="29"/>
      <c r="Y388" s="29"/>
      <c r="Z388" s="29"/>
      <c r="AA388" s="29"/>
      <c r="AB388" s="29"/>
      <c r="AC388" s="29"/>
      <c r="AD388" s="29"/>
      <c r="AE388" s="29"/>
      <c r="AR388" s="171" t="s">
        <v>536</v>
      </c>
      <c r="AT388" s="171" t="s">
        <v>166</v>
      </c>
      <c r="AU388" s="171" t="s">
        <v>84</v>
      </c>
      <c r="AY388" s="14" t="s">
        <v>163</v>
      </c>
      <c r="BE388" s="172">
        <f>IF(N388="základní",J388,0)</f>
        <v>0</v>
      </c>
      <c r="BF388" s="172">
        <f>IF(N388="snížená",J388,0)</f>
        <v>0</v>
      </c>
      <c r="BG388" s="172">
        <f>IF(N388="zákl. přenesená",J388,0)</f>
        <v>0</v>
      </c>
      <c r="BH388" s="172">
        <f>IF(N388="sníž. přenesená",J388,0)</f>
        <v>0</v>
      </c>
      <c r="BI388" s="172">
        <f>IF(N388="nulová",J388,0)</f>
        <v>0</v>
      </c>
      <c r="BJ388" s="14" t="s">
        <v>82</v>
      </c>
      <c r="BK388" s="172">
        <f>ROUND(I388*H388,2)</f>
        <v>0</v>
      </c>
      <c r="BL388" s="14" t="s">
        <v>536</v>
      </c>
      <c r="BM388" s="171" t="s">
        <v>1053</v>
      </c>
    </row>
    <row r="389" spans="1:65" s="2" customFormat="1" ht="19.5">
      <c r="A389" s="29"/>
      <c r="B389" s="30"/>
      <c r="C389" s="29"/>
      <c r="D389" s="190" t="s">
        <v>1887</v>
      </c>
      <c r="E389" s="29"/>
      <c r="F389" s="191" t="s">
        <v>1888</v>
      </c>
      <c r="G389" s="29"/>
      <c r="H389" s="29"/>
      <c r="I389" s="93"/>
      <c r="J389" s="29"/>
      <c r="K389" s="29"/>
      <c r="L389" s="30"/>
      <c r="M389" s="192"/>
      <c r="N389" s="193"/>
      <c r="O389" s="55"/>
      <c r="P389" s="55"/>
      <c r="Q389" s="55"/>
      <c r="R389" s="55"/>
      <c r="S389" s="55"/>
      <c r="T389" s="56"/>
      <c r="U389" s="29"/>
      <c r="V389" s="29"/>
      <c r="W389" s="29"/>
      <c r="X389" s="29"/>
      <c r="Y389" s="29"/>
      <c r="Z389" s="29"/>
      <c r="AA389" s="29"/>
      <c r="AB389" s="29"/>
      <c r="AC389" s="29"/>
      <c r="AD389" s="29"/>
      <c r="AE389" s="29"/>
      <c r="AT389" s="14" t="s">
        <v>1887</v>
      </c>
      <c r="AU389" s="14" t="s">
        <v>84</v>
      </c>
    </row>
    <row r="390" spans="1:65" s="2" customFormat="1" ht="44.25" customHeight="1">
      <c r="A390" s="29"/>
      <c r="B390" s="158"/>
      <c r="C390" s="159" t="s">
        <v>74</v>
      </c>
      <c r="D390" s="159" t="s">
        <v>166</v>
      </c>
      <c r="E390" s="160" t="s">
        <v>2146</v>
      </c>
      <c r="F390" s="161" t="s">
        <v>1955</v>
      </c>
      <c r="G390" s="162" t="s">
        <v>1956</v>
      </c>
      <c r="H390" s="163">
        <v>26</v>
      </c>
      <c r="I390" s="164"/>
      <c r="J390" s="165">
        <f>ROUND(I390*H390,2)</f>
        <v>0</v>
      </c>
      <c r="K390" s="166"/>
      <c r="L390" s="30"/>
      <c r="M390" s="167" t="s">
        <v>1</v>
      </c>
      <c r="N390" s="168" t="s">
        <v>39</v>
      </c>
      <c r="O390" s="55"/>
      <c r="P390" s="169">
        <f>O390*H390</f>
        <v>0</v>
      </c>
      <c r="Q390" s="169">
        <v>1</v>
      </c>
      <c r="R390" s="169">
        <f>Q390*H390</f>
        <v>26</v>
      </c>
      <c r="S390" s="169">
        <v>0</v>
      </c>
      <c r="T390" s="170">
        <f>S390*H390</f>
        <v>0</v>
      </c>
      <c r="U390" s="29"/>
      <c r="V390" s="29"/>
      <c r="W390" s="29"/>
      <c r="X390" s="29"/>
      <c r="Y390" s="29"/>
      <c r="Z390" s="29"/>
      <c r="AA390" s="29"/>
      <c r="AB390" s="29"/>
      <c r="AC390" s="29"/>
      <c r="AD390" s="29"/>
      <c r="AE390" s="29"/>
      <c r="AR390" s="171" t="s">
        <v>536</v>
      </c>
      <c r="AT390" s="171" t="s">
        <v>166</v>
      </c>
      <c r="AU390" s="171" t="s">
        <v>84</v>
      </c>
      <c r="AY390" s="14" t="s">
        <v>163</v>
      </c>
      <c r="BE390" s="172">
        <f>IF(N390="základní",J390,0)</f>
        <v>0</v>
      </c>
      <c r="BF390" s="172">
        <f>IF(N390="snížená",J390,0)</f>
        <v>0</v>
      </c>
      <c r="BG390" s="172">
        <f>IF(N390="zákl. přenesená",J390,0)</f>
        <v>0</v>
      </c>
      <c r="BH390" s="172">
        <f>IF(N390="sníž. přenesená",J390,0)</f>
        <v>0</v>
      </c>
      <c r="BI390" s="172">
        <f>IF(N390="nulová",J390,0)</f>
        <v>0</v>
      </c>
      <c r="BJ390" s="14" t="s">
        <v>82</v>
      </c>
      <c r="BK390" s="172">
        <f>ROUND(I390*H390,2)</f>
        <v>0</v>
      </c>
      <c r="BL390" s="14" t="s">
        <v>536</v>
      </c>
      <c r="BM390" s="171" t="s">
        <v>1235</v>
      </c>
    </row>
    <row r="391" spans="1:65" s="2" customFormat="1" ht="19.5">
      <c r="A391" s="29"/>
      <c r="B391" s="30"/>
      <c r="C391" s="29"/>
      <c r="D391" s="190" t="s">
        <v>1887</v>
      </c>
      <c r="E391" s="29"/>
      <c r="F391" s="191" t="s">
        <v>2029</v>
      </c>
      <c r="G391" s="29"/>
      <c r="H391" s="29"/>
      <c r="I391" s="93"/>
      <c r="J391" s="29"/>
      <c r="K391" s="29"/>
      <c r="L391" s="30"/>
      <c r="M391" s="192"/>
      <c r="N391" s="193"/>
      <c r="O391" s="55"/>
      <c r="P391" s="55"/>
      <c r="Q391" s="55"/>
      <c r="R391" s="55"/>
      <c r="S391" s="55"/>
      <c r="T391" s="56"/>
      <c r="U391" s="29"/>
      <c r="V391" s="29"/>
      <c r="W391" s="29"/>
      <c r="X391" s="29"/>
      <c r="Y391" s="29"/>
      <c r="Z391" s="29"/>
      <c r="AA391" s="29"/>
      <c r="AB391" s="29"/>
      <c r="AC391" s="29"/>
      <c r="AD391" s="29"/>
      <c r="AE391" s="29"/>
      <c r="AT391" s="14" t="s">
        <v>1887</v>
      </c>
      <c r="AU391" s="14" t="s">
        <v>84</v>
      </c>
    </row>
    <row r="392" spans="1:65" s="12" customFormat="1" ht="25.9" customHeight="1">
      <c r="B392" s="145"/>
      <c r="D392" s="146" t="s">
        <v>73</v>
      </c>
      <c r="E392" s="147" t="s">
        <v>544</v>
      </c>
      <c r="F392" s="147" t="s">
        <v>1859</v>
      </c>
      <c r="I392" s="148"/>
      <c r="J392" s="149">
        <f>BK392</f>
        <v>0</v>
      </c>
      <c r="L392" s="145"/>
      <c r="M392" s="150"/>
      <c r="N392" s="151"/>
      <c r="O392" s="151"/>
      <c r="P392" s="152">
        <f>SUM(P393:P402)</f>
        <v>0</v>
      </c>
      <c r="Q392" s="151"/>
      <c r="R392" s="152">
        <f>SUM(R393:R402)</f>
        <v>8</v>
      </c>
      <c r="S392" s="151"/>
      <c r="T392" s="153">
        <f>SUM(T393:T402)</f>
        <v>0</v>
      </c>
      <c r="AR392" s="146" t="s">
        <v>84</v>
      </c>
      <c r="AT392" s="154" t="s">
        <v>73</v>
      </c>
      <c r="AU392" s="154" t="s">
        <v>74</v>
      </c>
      <c r="AY392" s="146" t="s">
        <v>163</v>
      </c>
      <c r="BK392" s="155">
        <f>SUM(BK393:BK402)</f>
        <v>0</v>
      </c>
    </row>
    <row r="393" spans="1:65" s="2" customFormat="1" ht="21.75" customHeight="1">
      <c r="A393" s="29"/>
      <c r="B393" s="158"/>
      <c r="C393" s="159" t="s">
        <v>74</v>
      </c>
      <c r="D393" s="159" t="s">
        <v>166</v>
      </c>
      <c r="E393" s="160" t="s">
        <v>2147</v>
      </c>
      <c r="F393" s="161" t="s">
        <v>2148</v>
      </c>
      <c r="G393" s="162" t="s">
        <v>1956</v>
      </c>
      <c r="H393" s="163">
        <v>40</v>
      </c>
      <c r="I393" s="164"/>
      <c r="J393" s="165">
        <f>ROUND(I393*H393,2)</f>
        <v>0</v>
      </c>
      <c r="K393" s="166"/>
      <c r="L393" s="30"/>
      <c r="M393" s="167" t="s">
        <v>1</v>
      </c>
      <c r="N393" s="168" t="s">
        <v>39</v>
      </c>
      <c r="O393" s="55"/>
      <c r="P393" s="169">
        <f>O393*H393</f>
        <v>0</v>
      </c>
      <c r="Q393" s="169">
        <v>0.2</v>
      </c>
      <c r="R393" s="169">
        <f>Q393*H393</f>
        <v>8</v>
      </c>
      <c r="S393" s="169">
        <v>0</v>
      </c>
      <c r="T393" s="170">
        <f>S393*H393</f>
        <v>0</v>
      </c>
      <c r="U393" s="29"/>
      <c r="V393" s="29"/>
      <c r="W393" s="29"/>
      <c r="X393" s="29"/>
      <c r="Y393" s="29"/>
      <c r="Z393" s="29"/>
      <c r="AA393" s="29"/>
      <c r="AB393" s="29"/>
      <c r="AC393" s="29"/>
      <c r="AD393" s="29"/>
      <c r="AE393" s="29"/>
      <c r="AR393" s="171" t="s">
        <v>536</v>
      </c>
      <c r="AT393" s="171" t="s">
        <v>166</v>
      </c>
      <c r="AU393" s="171" t="s">
        <v>82</v>
      </c>
      <c r="AY393" s="14" t="s">
        <v>163</v>
      </c>
      <c r="BE393" s="172">
        <f>IF(N393="základní",J393,0)</f>
        <v>0</v>
      </c>
      <c r="BF393" s="172">
        <f>IF(N393="snížená",J393,0)</f>
        <v>0</v>
      </c>
      <c r="BG393" s="172">
        <f>IF(N393="zákl. přenesená",J393,0)</f>
        <v>0</v>
      </c>
      <c r="BH393" s="172">
        <f>IF(N393="sníž. přenesená",J393,0)</f>
        <v>0</v>
      </c>
      <c r="BI393" s="172">
        <f>IF(N393="nulová",J393,0)</f>
        <v>0</v>
      </c>
      <c r="BJ393" s="14" t="s">
        <v>82</v>
      </c>
      <c r="BK393" s="172">
        <f>ROUND(I393*H393,2)</f>
        <v>0</v>
      </c>
      <c r="BL393" s="14" t="s">
        <v>536</v>
      </c>
      <c r="BM393" s="171" t="s">
        <v>2149</v>
      </c>
    </row>
    <row r="394" spans="1:65" s="2" customFormat="1" ht="19.5">
      <c r="A394" s="29"/>
      <c r="B394" s="30"/>
      <c r="C394" s="29"/>
      <c r="D394" s="190" t="s">
        <v>1887</v>
      </c>
      <c r="E394" s="29"/>
      <c r="F394" s="191" t="s">
        <v>1916</v>
      </c>
      <c r="G394" s="29"/>
      <c r="H394" s="29"/>
      <c r="I394" s="93"/>
      <c r="J394" s="29"/>
      <c r="K394" s="29"/>
      <c r="L394" s="30"/>
      <c r="M394" s="192"/>
      <c r="N394" s="193"/>
      <c r="O394" s="55"/>
      <c r="P394" s="55"/>
      <c r="Q394" s="55"/>
      <c r="R394" s="55"/>
      <c r="S394" s="55"/>
      <c r="T394" s="56"/>
      <c r="U394" s="29"/>
      <c r="V394" s="29"/>
      <c r="W394" s="29"/>
      <c r="X394" s="29"/>
      <c r="Y394" s="29"/>
      <c r="Z394" s="29"/>
      <c r="AA394" s="29"/>
      <c r="AB394" s="29"/>
      <c r="AC394" s="29"/>
      <c r="AD394" s="29"/>
      <c r="AE394" s="29"/>
      <c r="AT394" s="14" t="s">
        <v>1887</v>
      </c>
      <c r="AU394" s="14" t="s">
        <v>82</v>
      </c>
    </row>
    <row r="395" spans="1:65" s="2" customFormat="1" ht="16.5" customHeight="1">
      <c r="A395" s="29"/>
      <c r="B395" s="158"/>
      <c r="C395" s="159" t="s">
        <v>74</v>
      </c>
      <c r="D395" s="159" t="s">
        <v>166</v>
      </c>
      <c r="E395" s="160" t="s">
        <v>2150</v>
      </c>
      <c r="F395" s="161" t="s">
        <v>676</v>
      </c>
      <c r="G395" s="162" t="s">
        <v>1886</v>
      </c>
      <c r="H395" s="163">
        <v>1</v>
      </c>
      <c r="I395" s="164"/>
      <c r="J395" s="165">
        <f>ROUND(I395*H395,2)</f>
        <v>0</v>
      </c>
      <c r="K395" s="166"/>
      <c r="L395" s="30"/>
      <c r="M395" s="167" t="s">
        <v>1</v>
      </c>
      <c r="N395" s="168" t="s">
        <v>39</v>
      </c>
      <c r="O395" s="55"/>
      <c r="P395" s="169">
        <f>O395*H395</f>
        <v>0</v>
      </c>
      <c r="Q395" s="169">
        <v>0</v>
      </c>
      <c r="R395" s="169">
        <f>Q395*H395</f>
        <v>0</v>
      </c>
      <c r="S395" s="169">
        <v>0</v>
      </c>
      <c r="T395" s="170">
        <f>S395*H395</f>
        <v>0</v>
      </c>
      <c r="U395" s="29"/>
      <c r="V395" s="29"/>
      <c r="W395" s="29"/>
      <c r="X395" s="29"/>
      <c r="Y395" s="29"/>
      <c r="Z395" s="29"/>
      <c r="AA395" s="29"/>
      <c r="AB395" s="29"/>
      <c r="AC395" s="29"/>
      <c r="AD395" s="29"/>
      <c r="AE395" s="29"/>
      <c r="AR395" s="171" t="s">
        <v>536</v>
      </c>
      <c r="AT395" s="171" t="s">
        <v>166</v>
      </c>
      <c r="AU395" s="171" t="s">
        <v>82</v>
      </c>
      <c r="AY395" s="14" t="s">
        <v>163</v>
      </c>
      <c r="BE395" s="172">
        <f>IF(N395="základní",J395,0)</f>
        <v>0</v>
      </c>
      <c r="BF395" s="172">
        <f>IF(N395="snížená",J395,0)</f>
        <v>0</v>
      </c>
      <c r="BG395" s="172">
        <f>IF(N395="zákl. přenesená",J395,0)</f>
        <v>0</v>
      </c>
      <c r="BH395" s="172">
        <f>IF(N395="sníž. přenesená",J395,0)</f>
        <v>0</v>
      </c>
      <c r="BI395" s="172">
        <f>IF(N395="nulová",J395,0)</f>
        <v>0</v>
      </c>
      <c r="BJ395" s="14" t="s">
        <v>82</v>
      </c>
      <c r="BK395" s="172">
        <f>ROUND(I395*H395,2)</f>
        <v>0</v>
      </c>
      <c r="BL395" s="14" t="s">
        <v>536</v>
      </c>
      <c r="BM395" s="171" t="s">
        <v>2151</v>
      </c>
    </row>
    <row r="396" spans="1:65" s="2" customFormat="1" ht="19.5">
      <c r="A396" s="29"/>
      <c r="B396" s="30"/>
      <c r="C396" s="29"/>
      <c r="D396" s="190" t="s">
        <v>1887</v>
      </c>
      <c r="E396" s="29"/>
      <c r="F396" s="191" t="s">
        <v>2152</v>
      </c>
      <c r="G396" s="29"/>
      <c r="H396" s="29"/>
      <c r="I396" s="93"/>
      <c r="J396" s="29"/>
      <c r="K396" s="29"/>
      <c r="L396" s="30"/>
      <c r="M396" s="192"/>
      <c r="N396" s="193"/>
      <c r="O396" s="55"/>
      <c r="P396" s="55"/>
      <c r="Q396" s="55"/>
      <c r="R396" s="55"/>
      <c r="S396" s="55"/>
      <c r="T396" s="56"/>
      <c r="U396" s="29"/>
      <c r="V396" s="29"/>
      <c r="W396" s="29"/>
      <c r="X396" s="29"/>
      <c r="Y396" s="29"/>
      <c r="Z396" s="29"/>
      <c r="AA396" s="29"/>
      <c r="AB396" s="29"/>
      <c r="AC396" s="29"/>
      <c r="AD396" s="29"/>
      <c r="AE396" s="29"/>
      <c r="AT396" s="14" t="s">
        <v>1887</v>
      </c>
      <c r="AU396" s="14" t="s">
        <v>82</v>
      </c>
    </row>
    <row r="397" spans="1:65" s="2" customFormat="1" ht="21.75" customHeight="1">
      <c r="A397" s="29"/>
      <c r="B397" s="158"/>
      <c r="C397" s="159" t="s">
        <v>74</v>
      </c>
      <c r="D397" s="159" t="s">
        <v>166</v>
      </c>
      <c r="E397" s="160" t="s">
        <v>2153</v>
      </c>
      <c r="F397" s="161" t="s">
        <v>2154</v>
      </c>
      <c r="G397" s="162" t="s">
        <v>1886</v>
      </c>
      <c r="H397" s="163">
        <v>1</v>
      </c>
      <c r="I397" s="164"/>
      <c r="J397" s="165">
        <f>ROUND(I397*H397,2)</f>
        <v>0</v>
      </c>
      <c r="K397" s="166"/>
      <c r="L397" s="30"/>
      <c r="M397" s="167" t="s">
        <v>1</v>
      </c>
      <c r="N397" s="168" t="s">
        <v>39</v>
      </c>
      <c r="O397" s="55"/>
      <c r="P397" s="169">
        <f>O397*H397</f>
        <v>0</v>
      </c>
      <c r="Q397" s="169">
        <v>0</v>
      </c>
      <c r="R397" s="169">
        <f>Q397*H397</f>
        <v>0</v>
      </c>
      <c r="S397" s="169">
        <v>0</v>
      </c>
      <c r="T397" s="170">
        <f>S397*H397</f>
        <v>0</v>
      </c>
      <c r="U397" s="29"/>
      <c r="V397" s="29"/>
      <c r="W397" s="29"/>
      <c r="X397" s="29"/>
      <c r="Y397" s="29"/>
      <c r="Z397" s="29"/>
      <c r="AA397" s="29"/>
      <c r="AB397" s="29"/>
      <c r="AC397" s="29"/>
      <c r="AD397" s="29"/>
      <c r="AE397" s="29"/>
      <c r="AR397" s="171" t="s">
        <v>536</v>
      </c>
      <c r="AT397" s="171" t="s">
        <v>166</v>
      </c>
      <c r="AU397" s="171" t="s">
        <v>82</v>
      </c>
      <c r="AY397" s="14" t="s">
        <v>163</v>
      </c>
      <c r="BE397" s="172">
        <f>IF(N397="základní",J397,0)</f>
        <v>0</v>
      </c>
      <c r="BF397" s="172">
        <f>IF(N397="snížená",J397,0)</f>
        <v>0</v>
      </c>
      <c r="BG397" s="172">
        <f>IF(N397="zákl. přenesená",J397,0)</f>
        <v>0</v>
      </c>
      <c r="BH397" s="172">
        <f>IF(N397="sníž. přenesená",J397,0)</f>
        <v>0</v>
      </c>
      <c r="BI397" s="172">
        <f>IF(N397="nulová",J397,0)</f>
        <v>0</v>
      </c>
      <c r="BJ397" s="14" t="s">
        <v>82</v>
      </c>
      <c r="BK397" s="172">
        <f>ROUND(I397*H397,2)</f>
        <v>0</v>
      </c>
      <c r="BL397" s="14" t="s">
        <v>536</v>
      </c>
      <c r="BM397" s="171" t="s">
        <v>2155</v>
      </c>
    </row>
    <row r="398" spans="1:65" s="2" customFormat="1" ht="19.5">
      <c r="A398" s="29"/>
      <c r="B398" s="30"/>
      <c r="C398" s="29"/>
      <c r="D398" s="190" t="s">
        <v>1887</v>
      </c>
      <c r="E398" s="29"/>
      <c r="F398" s="191" t="s">
        <v>2152</v>
      </c>
      <c r="G398" s="29"/>
      <c r="H398" s="29"/>
      <c r="I398" s="93"/>
      <c r="J398" s="29"/>
      <c r="K398" s="29"/>
      <c r="L398" s="30"/>
      <c r="M398" s="192"/>
      <c r="N398" s="193"/>
      <c r="O398" s="55"/>
      <c r="P398" s="55"/>
      <c r="Q398" s="55"/>
      <c r="R398" s="55"/>
      <c r="S398" s="55"/>
      <c r="T398" s="56"/>
      <c r="U398" s="29"/>
      <c r="V398" s="29"/>
      <c r="W398" s="29"/>
      <c r="X398" s="29"/>
      <c r="Y398" s="29"/>
      <c r="Z398" s="29"/>
      <c r="AA398" s="29"/>
      <c r="AB398" s="29"/>
      <c r="AC398" s="29"/>
      <c r="AD398" s="29"/>
      <c r="AE398" s="29"/>
      <c r="AT398" s="14" t="s">
        <v>1887</v>
      </c>
      <c r="AU398" s="14" t="s">
        <v>82</v>
      </c>
    </row>
    <row r="399" spans="1:65" s="2" customFormat="1" ht="16.5" customHeight="1">
      <c r="A399" s="29"/>
      <c r="B399" s="158"/>
      <c r="C399" s="159" t="s">
        <v>84</v>
      </c>
      <c r="D399" s="159" t="s">
        <v>166</v>
      </c>
      <c r="E399" s="160" t="s">
        <v>2156</v>
      </c>
      <c r="F399" s="161" t="s">
        <v>2157</v>
      </c>
      <c r="G399" s="162" t="s">
        <v>1886</v>
      </c>
      <c r="H399" s="163">
        <v>1</v>
      </c>
      <c r="I399" s="164"/>
      <c r="J399" s="165">
        <f>ROUND(I399*H399,2)</f>
        <v>0</v>
      </c>
      <c r="K399" s="166"/>
      <c r="L399" s="30"/>
      <c r="M399" s="167" t="s">
        <v>1</v>
      </c>
      <c r="N399" s="168" t="s">
        <v>39</v>
      </c>
      <c r="O399" s="55"/>
      <c r="P399" s="169">
        <f>O399*H399</f>
        <v>0</v>
      </c>
      <c r="Q399" s="169">
        <v>0</v>
      </c>
      <c r="R399" s="169">
        <f>Q399*H399</f>
        <v>0</v>
      </c>
      <c r="S399" s="169">
        <v>0</v>
      </c>
      <c r="T399" s="170">
        <f>S399*H399</f>
        <v>0</v>
      </c>
      <c r="U399" s="29"/>
      <c r="V399" s="29"/>
      <c r="W399" s="29"/>
      <c r="X399" s="29"/>
      <c r="Y399" s="29"/>
      <c r="Z399" s="29"/>
      <c r="AA399" s="29"/>
      <c r="AB399" s="29"/>
      <c r="AC399" s="29"/>
      <c r="AD399" s="29"/>
      <c r="AE399" s="29"/>
      <c r="AR399" s="171" t="s">
        <v>536</v>
      </c>
      <c r="AT399" s="171" t="s">
        <v>166</v>
      </c>
      <c r="AU399" s="171" t="s">
        <v>82</v>
      </c>
      <c r="AY399" s="14" t="s">
        <v>163</v>
      </c>
      <c r="BE399" s="172">
        <f>IF(N399="základní",J399,0)</f>
        <v>0</v>
      </c>
      <c r="BF399" s="172">
        <f>IF(N399="snížená",J399,0)</f>
        <v>0</v>
      </c>
      <c r="BG399" s="172">
        <f>IF(N399="zákl. přenesená",J399,0)</f>
        <v>0</v>
      </c>
      <c r="BH399" s="172">
        <f>IF(N399="sníž. přenesená",J399,0)</f>
        <v>0</v>
      </c>
      <c r="BI399" s="172">
        <f>IF(N399="nulová",J399,0)</f>
        <v>0</v>
      </c>
      <c r="BJ399" s="14" t="s">
        <v>82</v>
      </c>
      <c r="BK399" s="172">
        <f>ROUND(I399*H399,2)</f>
        <v>0</v>
      </c>
      <c r="BL399" s="14" t="s">
        <v>536</v>
      </c>
      <c r="BM399" s="171" t="s">
        <v>2158</v>
      </c>
    </row>
    <row r="400" spans="1:65" s="2" customFormat="1" ht="19.5">
      <c r="A400" s="29"/>
      <c r="B400" s="30"/>
      <c r="C400" s="29"/>
      <c r="D400" s="190" t="s">
        <v>1887</v>
      </c>
      <c r="E400" s="29"/>
      <c r="F400" s="191" t="s">
        <v>2152</v>
      </c>
      <c r="G400" s="29"/>
      <c r="H400" s="29"/>
      <c r="I400" s="93"/>
      <c r="J400" s="29"/>
      <c r="K400" s="29"/>
      <c r="L400" s="30"/>
      <c r="M400" s="192"/>
      <c r="N400" s="193"/>
      <c r="O400" s="55"/>
      <c r="P400" s="55"/>
      <c r="Q400" s="55"/>
      <c r="R400" s="55"/>
      <c r="S400" s="55"/>
      <c r="T400" s="56"/>
      <c r="U400" s="29"/>
      <c r="V400" s="29"/>
      <c r="W400" s="29"/>
      <c r="X400" s="29"/>
      <c r="Y400" s="29"/>
      <c r="Z400" s="29"/>
      <c r="AA400" s="29"/>
      <c r="AB400" s="29"/>
      <c r="AC400" s="29"/>
      <c r="AD400" s="29"/>
      <c r="AE400" s="29"/>
      <c r="AT400" s="14" t="s">
        <v>1887</v>
      </c>
      <c r="AU400" s="14" t="s">
        <v>82</v>
      </c>
    </row>
    <row r="401" spans="1:65" s="2" customFormat="1" ht="16.5" customHeight="1">
      <c r="A401" s="29"/>
      <c r="B401" s="158"/>
      <c r="C401" s="159" t="s">
        <v>229</v>
      </c>
      <c r="D401" s="159" t="s">
        <v>166</v>
      </c>
      <c r="E401" s="160" t="s">
        <v>2159</v>
      </c>
      <c r="F401" s="161" t="s">
        <v>2160</v>
      </c>
      <c r="G401" s="162" t="s">
        <v>1886</v>
      </c>
      <c r="H401" s="163">
        <v>1</v>
      </c>
      <c r="I401" s="164"/>
      <c r="J401" s="165">
        <f>ROUND(I401*H401,2)</f>
        <v>0</v>
      </c>
      <c r="K401" s="166"/>
      <c r="L401" s="30"/>
      <c r="M401" s="167" t="s">
        <v>1</v>
      </c>
      <c r="N401" s="168" t="s">
        <v>39</v>
      </c>
      <c r="O401" s="55"/>
      <c r="P401" s="169">
        <f>O401*H401</f>
        <v>0</v>
      </c>
      <c r="Q401" s="169">
        <v>0</v>
      </c>
      <c r="R401" s="169">
        <f>Q401*H401</f>
        <v>0</v>
      </c>
      <c r="S401" s="169">
        <v>0</v>
      </c>
      <c r="T401" s="170">
        <f>S401*H401</f>
        <v>0</v>
      </c>
      <c r="U401" s="29"/>
      <c r="V401" s="29"/>
      <c r="W401" s="29"/>
      <c r="X401" s="29"/>
      <c r="Y401" s="29"/>
      <c r="Z401" s="29"/>
      <c r="AA401" s="29"/>
      <c r="AB401" s="29"/>
      <c r="AC401" s="29"/>
      <c r="AD401" s="29"/>
      <c r="AE401" s="29"/>
      <c r="AR401" s="171" t="s">
        <v>536</v>
      </c>
      <c r="AT401" s="171" t="s">
        <v>166</v>
      </c>
      <c r="AU401" s="171" t="s">
        <v>82</v>
      </c>
      <c r="AY401" s="14" t="s">
        <v>163</v>
      </c>
      <c r="BE401" s="172">
        <f>IF(N401="základní",J401,0)</f>
        <v>0</v>
      </c>
      <c r="BF401" s="172">
        <f>IF(N401="snížená",J401,0)</f>
        <v>0</v>
      </c>
      <c r="BG401" s="172">
        <f>IF(N401="zákl. přenesená",J401,0)</f>
        <v>0</v>
      </c>
      <c r="BH401" s="172">
        <f>IF(N401="sníž. přenesená",J401,0)</f>
        <v>0</v>
      </c>
      <c r="BI401" s="172">
        <f>IF(N401="nulová",J401,0)</f>
        <v>0</v>
      </c>
      <c r="BJ401" s="14" t="s">
        <v>82</v>
      </c>
      <c r="BK401" s="172">
        <f>ROUND(I401*H401,2)</f>
        <v>0</v>
      </c>
      <c r="BL401" s="14" t="s">
        <v>536</v>
      </c>
      <c r="BM401" s="171" t="s">
        <v>2161</v>
      </c>
    </row>
    <row r="402" spans="1:65" s="2" customFormat="1" ht="19.5">
      <c r="A402" s="29"/>
      <c r="B402" s="30"/>
      <c r="C402" s="29"/>
      <c r="D402" s="190" t="s">
        <v>1887</v>
      </c>
      <c r="E402" s="29"/>
      <c r="F402" s="191" t="s">
        <v>2152</v>
      </c>
      <c r="G402" s="29"/>
      <c r="H402" s="29"/>
      <c r="I402" s="93"/>
      <c r="J402" s="29"/>
      <c r="K402" s="29"/>
      <c r="L402" s="30"/>
      <c r="M402" s="194"/>
      <c r="N402" s="195"/>
      <c r="O402" s="187"/>
      <c r="P402" s="187"/>
      <c r="Q402" s="187"/>
      <c r="R402" s="187"/>
      <c r="S402" s="187"/>
      <c r="T402" s="196"/>
      <c r="U402" s="29"/>
      <c r="V402" s="29"/>
      <c r="W402" s="29"/>
      <c r="X402" s="29"/>
      <c r="Y402" s="29"/>
      <c r="Z402" s="29"/>
      <c r="AA402" s="29"/>
      <c r="AB402" s="29"/>
      <c r="AC402" s="29"/>
      <c r="AD402" s="29"/>
      <c r="AE402" s="29"/>
      <c r="AT402" s="14" t="s">
        <v>1887</v>
      </c>
      <c r="AU402" s="14" t="s">
        <v>82</v>
      </c>
    </row>
    <row r="403" spans="1:65" s="2" customFormat="1" ht="6.95" customHeight="1">
      <c r="A403" s="29"/>
      <c r="B403" s="44"/>
      <c r="C403" s="45"/>
      <c r="D403" s="45"/>
      <c r="E403" s="45"/>
      <c r="F403" s="45"/>
      <c r="G403" s="45"/>
      <c r="H403" s="45"/>
      <c r="I403" s="117"/>
      <c r="J403" s="45"/>
      <c r="K403" s="45"/>
      <c r="L403" s="30"/>
      <c r="M403" s="29"/>
      <c r="O403" s="29"/>
      <c r="P403" s="29"/>
      <c r="Q403" s="29"/>
      <c r="R403" s="29"/>
      <c r="S403" s="29"/>
      <c r="T403" s="29"/>
      <c r="U403" s="29"/>
      <c r="V403" s="29"/>
      <c r="W403" s="29"/>
      <c r="X403" s="29"/>
      <c r="Y403" s="29"/>
      <c r="Z403" s="29"/>
      <c r="AA403" s="29"/>
      <c r="AB403" s="29"/>
      <c r="AC403" s="29"/>
      <c r="AD403" s="29"/>
      <c r="AE403" s="29"/>
    </row>
  </sheetData>
  <autoFilter ref="C126:K402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7"/>
  <sheetViews>
    <sheetView showGridLines="0" workbookViewId="0">
      <selection activeCell="Y18" sqref="Y1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4" t="s">
        <v>96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84</v>
      </c>
    </row>
    <row r="4" spans="1:46" s="1" customFormat="1" ht="24.95" customHeight="1">
      <c r="B4" s="17"/>
      <c r="D4" s="18" t="s">
        <v>112</v>
      </c>
      <c r="I4" s="90"/>
      <c r="L4" s="17"/>
      <c r="M4" s="92" t="s">
        <v>10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16</v>
      </c>
      <c r="I6" s="90"/>
      <c r="L6" s="17"/>
    </row>
    <row r="7" spans="1:46" s="1" customFormat="1" ht="16.5" customHeight="1">
      <c r="B7" s="17"/>
      <c r="E7" s="237" t="str">
        <f>'Rekapitulace stavby'!K6</f>
        <v>Rekonstrukce vnitřních prostor žst. Choceň</v>
      </c>
      <c r="F7" s="238"/>
      <c r="G7" s="238"/>
      <c r="H7" s="238"/>
      <c r="I7" s="90"/>
      <c r="L7" s="17"/>
    </row>
    <row r="8" spans="1:46" s="2" customFormat="1" ht="12" customHeight="1">
      <c r="A8" s="29"/>
      <c r="B8" s="30"/>
      <c r="C8" s="29"/>
      <c r="D8" s="24" t="s">
        <v>113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20" t="s">
        <v>2162</v>
      </c>
      <c r="F9" s="236"/>
      <c r="G9" s="236"/>
      <c r="H9" s="236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94" t="s">
        <v>22</v>
      </c>
      <c r="J12" s="52" t="str">
        <f>'Rekapitulace stavby'!AN8</f>
        <v>3. 3. 2020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24</v>
      </c>
      <c r="E14" s="29"/>
      <c r="F14" s="29"/>
      <c r="G14" s="29"/>
      <c r="H14" s="29"/>
      <c r="I14" s="94" t="s">
        <v>25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2630</v>
      </c>
      <c r="F15" s="29"/>
      <c r="G15" s="29"/>
      <c r="H15" s="29"/>
      <c r="I15" s="94" t="s">
        <v>26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94" t="s">
        <v>25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9" t="str">
        <f>'Rekapitulace stavby'!E14</f>
        <v>Vyplň údaj</v>
      </c>
      <c r="F18" s="226"/>
      <c r="G18" s="226"/>
      <c r="H18" s="226"/>
      <c r="I18" s="94" t="s">
        <v>26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94" t="s">
        <v>25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30</v>
      </c>
      <c r="F21" s="29"/>
      <c r="G21" s="29"/>
      <c r="H21" s="29"/>
      <c r="I21" s="94" t="s">
        <v>26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32</v>
      </c>
      <c r="E23" s="29"/>
      <c r="F23" s="29"/>
      <c r="G23" s="29"/>
      <c r="H23" s="29"/>
      <c r="I23" s="94" t="s">
        <v>25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30</v>
      </c>
      <c r="F24" s="29"/>
      <c r="G24" s="29"/>
      <c r="H24" s="29"/>
      <c r="I24" s="94" t="s">
        <v>26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33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30" t="s">
        <v>1</v>
      </c>
      <c r="F27" s="230"/>
      <c r="G27" s="230"/>
      <c r="H27" s="230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34</v>
      </c>
      <c r="E30" s="29"/>
      <c r="F30" s="29"/>
      <c r="G30" s="29"/>
      <c r="H30" s="29"/>
      <c r="I30" s="93"/>
      <c r="J30" s="68">
        <f>ROUND(J118,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101" t="s">
        <v>35</v>
      </c>
      <c r="J32" s="33" t="s">
        <v>37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2" t="s">
        <v>38</v>
      </c>
      <c r="E33" s="24" t="s">
        <v>39</v>
      </c>
      <c r="F33" s="103">
        <f>ROUND((SUM(BE118:BE216)),  2)</f>
        <v>0</v>
      </c>
      <c r="G33" s="29"/>
      <c r="H33" s="29"/>
      <c r="I33" s="104">
        <v>0.21</v>
      </c>
      <c r="J33" s="103">
        <f>ROUND(((SUM(BE118:BE216))*I33),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40</v>
      </c>
      <c r="F34" s="103">
        <f>ROUND((SUM(BF118:BF216)),  2)</f>
        <v>0</v>
      </c>
      <c r="G34" s="29"/>
      <c r="H34" s="29"/>
      <c r="I34" s="104">
        <v>0.15</v>
      </c>
      <c r="J34" s="103">
        <f>ROUND(((SUM(BF118:BF216))*I34),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41</v>
      </c>
      <c r="F35" s="103">
        <f>ROUND((SUM(BG118:BG216)),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42</v>
      </c>
      <c r="F36" s="103">
        <f>ROUND((SUM(BH118:BH216)),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43</v>
      </c>
      <c r="F37" s="103">
        <f>ROUND((SUM(BI118:BI216)),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44</v>
      </c>
      <c r="E39" s="57"/>
      <c r="F39" s="57"/>
      <c r="G39" s="107" t="s">
        <v>45</v>
      </c>
      <c r="H39" s="108" t="s">
        <v>46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0"/>
      <c r="L41" s="17"/>
    </row>
    <row r="42" spans="1:31" s="1" customFormat="1" ht="14.45" customHeight="1">
      <c r="B42" s="17"/>
      <c r="I42" s="90"/>
      <c r="L42" s="17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47</v>
      </c>
      <c r="E50" s="41"/>
      <c r="F50" s="41"/>
      <c r="G50" s="40" t="s">
        <v>48</v>
      </c>
      <c r="H50" s="41"/>
      <c r="I50" s="112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49</v>
      </c>
      <c r="E61" s="32"/>
      <c r="F61" s="113" t="s">
        <v>50</v>
      </c>
      <c r="G61" s="42" t="s">
        <v>49</v>
      </c>
      <c r="H61" s="32"/>
      <c r="I61" s="114"/>
      <c r="J61" s="115" t="s">
        <v>50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51</v>
      </c>
      <c r="E65" s="43"/>
      <c r="F65" s="43"/>
      <c r="G65" s="40" t="s">
        <v>52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49</v>
      </c>
      <c r="E76" s="32"/>
      <c r="F76" s="113" t="s">
        <v>50</v>
      </c>
      <c r="G76" s="42" t="s">
        <v>49</v>
      </c>
      <c r="H76" s="32"/>
      <c r="I76" s="114"/>
      <c r="J76" s="115" t="s">
        <v>50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115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7" t="str">
        <f>E7</f>
        <v>Rekonstrukce vnitřních prostor žst. Choceň</v>
      </c>
      <c r="F85" s="238"/>
      <c r="G85" s="238"/>
      <c r="H85" s="238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113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20" t="str">
        <f>E9</f>
        <v>05 - Elektroinstalace</v>
      </c>
      <c r="F87" s="236"/>
      <c r="G87" s="236"/>
      <c r="H87" s="236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>Choceň</v>
      </c>
      <c r="G89" s="29"/>
      <c r="H89" s="29"/>
      <c r="I89" s="94" t="s">
        <v>22</v>
      </c>
      <c r="J89" s="52" t="str">
        <f>IF(J12="","",J12)</f>
        <v>3. 3. 2020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24</v>
      </c>
      <c r="D91" s="29"/>
      <c r="E91" s="29"/>
      <c r="F91" s="22" t="str">
        <f>E15</f>
        <v>SŽDC, s.o.</v>
      </c>
      <c r="G91" s="29"/>
      <c r="H91" s="29"/>
      <c r="I91" s="94" t="s">
        <v>29</v>
      </c>
      <c r="J91" s="27" t="str">
        <f>E21</f>
        <v>PRODIN a.s.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94" t="s">
        <v>32</v>
      </c>
      <c r="J92" s="27" t="str">
        <f>E24</f>
        <v>PRODIN a.s.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116</v>
      </c>
      <c r="D94" s="105"/>
      <c r="E94" s="105"/>
      <c r="F94" s="105"/>
      <c r="G94" s="105"/>
      <c r="H94" s="105"/>
      <c r="I94" s="120"/>
      <c r="J94" s="121" t="s">
        <v>117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118</v>
      </c>
      <c r="D96" s="29"/>
      <c r="E96" s="29"/>
      <c r="F96" s="29"/>
      <c r="G96" s="29"/>
      <c r="H96" s="29"/>
      <c r="I96" s="93"/>
      <c r="J96" s="68">
        <f>J118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119</v>
      </c>
    </row>
    <row r="97" spans="1:31" s="9" customFormat="1" ht="24.95" customHeight="1">
      <c r="B97" s="123"/>
      <c r="D97" s="124" t="s">
        <v>131</v>
      </c>
      <c r="E97" s="125"/>
      <c r="F97" s="125"/>
      <c r="G97" s="125"/>
      <c r="H97" s="125"/>
      <c r="I97" s="126"/>
      <c r="J97" s="127">
        <f>J119</f>
        <v>0</v>
      </c>
      <c r="L97" s="123"/>
    </row>
    <row r="98" spans="1:31" s="10" customFormat="1" ht="19.899999999999999" customHeight="1">
      <c r="B98" s="128"/>
      <c r="D98" s="129" t="s">
        <v>2163</v>
      </c>
      <c r="E98" s="130"/>
      <c r="F98" s="130"/>
      <c r="G98" s="130"/>
      <c r="H98" s="130"/>
      <c r="I98" s="131"/>
      <c r="J98" s="132">
        <f>J120</f>
        <v>0</v>
      </c>
      <c r="L98" s="128"/>
    </row>
    <row r="99" spans="1:31" s="2" customFormat="1" ht="21.75" customHeight="1">
      <c r="A99" s="29"/>
      <c r="B99" s="30"/>
      <c r="C99" s="29"/>
      <c r="D99" s="29"/>
      <c r="E99" s="29"/>
      <c r="F99" s="29"/>
      <c r="G99" s="29"/>
      <c r="H99" s="29"/>
      <c r="I99" s="93"/>
      <c r="J99" s="29"/>
      <c r="K99" s="29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31" s="2" customFormat="1" ht="6.95" customHeight="1">
      <c r="A100" s="29"/>
      <c r="B100" s="44"/>
      <c r="C100" s="45"/>
      <c r="D100" s="45"/>
      <c r="E100" s="45"/>
      <c r="F100" s="45"/>
      <c r="G100" s="45"/>
      <c r="H100" s="45"/>
      <c r="I100" s="117"/>
      <c r="J100" s="45"/>
      <c r="K100" s="45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4" spans="1:31" s="2" customFormat="1" ht="6.95" customHeight="1">
      <c r="A104" s="29"/>
      <c r="B104" s="46"/>
      <c r="C104" s="47"/>
      <c r="D104" s="47"/>
      <c r="E104" s="47"/>
      <c r="F104" s="47"/>
      <c r="G104" s="47"/>
      <c r="H104" s="47"/>
      <c r="I104" s="118"/>
      <c r="J104" s="47"/>
      <c r="K104" s="47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24.95" customHeight="1">
      <c r="A105" s="29"/>
      <c r="B105" s="30"/>
      <c r="C105" s="18" t="s">
        <v>148</v>
      </c>
      <c r="D105" s="29"/>
      <c r="E105" s="29"/>
      <c r="F105" s="29"/>
      <c r="G105" s="29"/>
      <c r="H105" s="29"/>
      <c r="I105" s="93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6.95" customHeight="1">
      <c r="A106" s="29"/>
      <c r="B106" s="30"/>
      <c r="C106" s="29"/>
      <c r="D106" s="29"/>
      <c r="E106" s="29"/>
      <c r="F106" s="29"/>
      <c r="G106" s="29"/>
      <c r="H106" s="29"/>
      <c r="I106" s="93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2" customHeight="1">
      <c r="A107" s="29"/>
      <c r="B107" s="30"/>
      <c r="C107" s="24" t="s">
        <v>16</v>
      </c>
      <c r="D107" s="29"/>
      <c r="E107" s="29"/>
      <c r="F107" s="29"/>
      <c r="G107" s="29"/>
      <c r="H107" s="29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6.5" customHeight="1">
      <c r="A108" s="29"/>
      <c r="B108" s="30"/>
      <c r="C108" s="29"/>
      <c r="D108" s="29"/>
      <c r="E108" s="237" t="str">
        <f>E7</f>
        <v>Rekonstrukce vnitřních prostor žst. Choceň</v>
      </c>
      <c r="F108" s="238"/>
      <c r="G108" s="238"/>
      <c r="H108" s="238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113</v>
      </c>
      <c r="D109" s="29"/>
      <c r="E109" s="29"/>
      <c r="F109" s="29"/>
      <c r="G109" s="29"/>
      <c r="H109" s="29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220" t="str">
        <f>E9</f>
        <v>05 - Elektroinstalace</v>
      </c>
      <c r="F110" s="236"/>
      <c r="G110" s="236"/>
      <c r="H110" s="236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4" t="s">
        <v>20</v>
      </c>
      <c r="D112" s="29"/>
      <c r="E112" s="29"/>
      <c r="F112" s="22" t="str">
        <f>F12</f>
        <v>Choceň</v>
      </c>
      <c r="G112" s="29"/>
      <c r="H112" s="29"/>
      <c r="I112" s="94" t="s">
        <v>22</v>
      </c>
      <c r="J112" s="52" t="str">
        <f>IF(J12="","",J12)</f>
        <v>3. 3. 2020</v>
      </c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93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5.2" customHeight="1">
      <c r="A114" s="29"/>
      <c r="B114" s="30"/>
      <c r="C114" s="24" t="s">
        <v>24</v>
      </c>
      <c r="D114" s="29"/>
      <c r="E114" s="29"/>
      <c r="F114" s="22" t="str">
        <f>E15</f>
        <v>SŽDC, s.o.</v>
      </c>
      <c r="G114" s="29"/>
      <c r="H114" s="29"/>
      <c r="I114" s="94" t="s">
        <v>29</v>
      </c>
      <c r="J114" s="27" t="str">
        <f>E21</f>
        <v>PRODIN a.s.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2" customHeight="1">
      <c r="A115" s="29"/>
      <c r="B115" s="30"/>
      <c r="C115" s="24" t="s">
        <v>27</v>
      </c>
      <c r="D115" s="29"/>
      <c r="E115" s="29"/>
      <c r="F115" s="22" t="str">
        <f>IF(E18="","",E18)</f>
        <v>Vyplň údaj</v>
      </c>
      <c r="G115" s="29"/>
      <c r="H115" s="29"/>
      <c r="I115" s="94" t="s">
        <v>32</v>
      </c>
      <c r="J115" s="27" t="str">
        <f>E24</f>
        <v>PRODIN a.s.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0.35" customHeight="1">
      <c r="A116" s="29"/>
      <c r="B116" s="30"/>
      <c r="C116" s="29"/>
      <c r="D116" s="29"/>
      <c r="E116" s="29"/>
      <c r="F116" s="29"/>
      <c r="G116" s="29"/>
      <c r="H116" s="29"/>
      <c r="I116" s="93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11" customFormat="1" ht="29.25" customHeight="1">
      <c r="A117" s="133"/>
      <c r="B117" s="134"/>
      <c r="C117" s="135" t="s">
        <v>149</v>
      </c>
      <c r="D117" s="136" t="s">
        <v>59</v>
      </c>
      <c r="E117" s="136" t="s">
        <v>55</v>
      </c>
      <c r="F117" s="136" t="s">
        <v>56</v>
      </c>
      <c r="G117" s="136" t="s">
        <v>150</v>
      </c>
      <c r="H117" s="136" t="s">
        <v>151</v>
      </c>
      <c r="I117" s="137" t="s">
        <v>152</v>
      </c>
      <c r="J117" s="138" t="s">
        <v>117</v>
      </c>
      <c r="K117" s="139" t="s">
        <v>153</v>
      </c>
      <c r="L117" s="140"/>
      <c r="M117" s="59" t="s">
        <v>1</v>
      </c>
      <c r="N117" s="60" t="s">
        <v>38</v>
      </c>
      <c r="O117" s="60" t="s">
        <v>154</v>
      </c>
      <c r="P117" s="60" t="s">
        <v>155</v>
      </c>
      <c r="Q117" s="60" t="s">
        <v>156</v>
      </c>
      <c r="R117" s="60" t="s">
        <v>157</v>
      </c>
      <c r="S117" s="60" t="s">
        <v>158</v>
      </c>
      <c r="T117" s="61" t="s">
        <v>159</v>
      </c>
      <c r="U117" s="133"/>
      <c r="V117" s="133"/>
      <c r="W117" s="133"/>
      <c r="X117" s="133"/>
      <c r="Y117" s="133"/>
      <c r="Z117" s="133"/>
      <c r="AA117" s="133"/>
      <c r="AB117" s="133"/>
      <c r="AC117" s="133"/>
      <c r="AD117" s="133"/>
      <c r="AE117" s="133"/>
    </row>
    <row r="118" spans="1:65" s="2" customFormat="1" ht="22.9" customHeight="1">
      <c r="A118" s="29"/>
      <c r="B118" s="30"/>
      <c r="C118" s="66" t="s">
        <v>160</v>
      </c>
      <c r="D118" s="29"/>
      <c r="E118" s="29"/>
      <c r="F118" s="29"/>
      <c r="G118" s="29"/>
      <c r="H118" s="29"/>
      <c r="I118" s="93"/>
      <c r="J118" s="141">
        <f>BK118</f>
        <v>0</v>
      </c>
      <c r="K118" s="29"/>
      <c r="L118" s="30"/>
      <c r="M118" s="62"/>
      <c r="N118" s="53"/>
      <c r="O118" s="63"/>
      <c r="P118" s="142">
        <f>P119</f>
        <v>0</v>
      </c>
      <c r="Q118" s="63"/>
      <c r="R118" s="142">
        <f>R119</f>
        <v>0</v>
      </c>
      <c r="S118" s="63"/>
      <c r="T118" s="143">
        <f>T119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73</v>
      </c>
      <c r="AU118" s="14" t="s">
        <v>119</v>
      </c>
      <c r="BK118" s="144">
        <f>BK119</f>
        <v>0</v>
      </c>
    </row>
    <row r="119" spans="1:65" s="12" customFormat="1" ht="25.9" customHeight="1">
      <c r="B119" s="145"/>
      <c r="D119" s="146" t="s">
        <v>73</v>
      </c>
      <c r="E119" s="147" t="s">
        <v>681</v>
      </c>
      <c r="F119" s="147" t="s">
        <v>682</v>
      </c>
      <c r="I119" s="148"/>
      <c r="J119" s="149">
        <f>BK119</f>
        <v>0</v>
      </c>
      <c r="L119" s="145"/>
      <c r="M119" s="150"/>
      <c r="N119" s="151"/>
      <c r="O119" s="151"/>
      <c r="P119" s="152">
        <f>P120</f>
        <v>0</v>
      </c>
      <c r="Q119" s="151"/>
      <c r="R119" s="152">
        <f>R120</f>
        <v>0</v>
      </c>
      <c r="S119" s="151"/>
      <c r="T119" s="153">
        <f>T120</f>
        <v>0</v>
      </c>
      <c r="AR119" s="146" t="s">
        <v>84</v>
      </c>
      <c r="AT119" s="154" t="s">
        <v>73</v>
      </c>
      <c r="AU119" s="154" t="s">
        <v>74</v>
      </c>
      <c r="AY119" s="146" t="s">
        <v>163</v>
      </c>
      <c r="BK119" s="155">
        <f>BK120</f>
        <v>0</v>
      </c>
    </row>
    <row r="120" spans="1:65" s="12" customFormat="1" ht="22.9" customHeight="1">
      <c r="B120" s="145"/>
      <c r="D120" s="146" t="s">
        <v>73</v>
      </c>
      <c r="E120" s="156" t="s">
        <v>2164</v>
      </c>
      <c r="F120" s="156" t="s">
        <v>2165</v>
      </c>
      <c r="I120" s="148"/>
      <c r="J120" s="157">
        <f>BK120</f>
        <v>0</v>
      </c>
      <c r="L120" s="145"/>
      <c r="M120" s="150"/>
      <c r="N120" s="151"/>
      <c r="O120" s="151"/>
      <c r="P120" s="152">
        <f>SUM(P121:P216)</f>
        <v>0</v>
      </c>
      <c r="Q120" s="151"/>
      <c r="R120" s="152">
        <f>SUM(R121:R216)</f>
        <v>0</v>
      </c>
      <c r="S120" s="151"/>
      <c r="T120" s="153">
        <f>SUM(T121:T216)</f>
        <v>0</v>
      </c>
      <c r="AR120" s="146" t="s">
        <v>84</v>
      </c>
      <c r="AT120" s="154" t="s">
        <v>73</v>
      </c>
      <c r="AU120" s="154" t="s">
        <v>82</v>
      </c>
      <c r="AY120" s="146" t="s">
        <v>163</v>
      </c>
      <c r="BK120" s="155">
        <f>SUM(BK121:BK216)</f>
        <v>0</v>
      </c>
    </row>
    <row r="121" spans="1:65" s="2" customFormat="1" ht="16.5" customHeight="1">
      <c r="A121" s="29"/>
      <c r="B121" s="158"/>
      <c r="C121" s="159" t="s">
        <v>82</v>
      </c>
      <c r="D121" s="159" t="s">
        <v>166</v>
      </c>
      <c r="E121" s="160" t="s">
        <v>2166</v>
      </c>
      <c r="F121" s="161" t="s">
        <v>2167</v>
      </c>
      <c r="G121" s="162" t="s">
        <v>1886</v>
      </c>
      <c r="H121" s="163">
        <v>1</v>
      </c>
      <c r="I121" s="164"/>
      <c r="J121" s="165">
        <f t="shared" ref="J121:J152" si="0">ROUND(I121*H121,2)</f>
        <v>0</v>
      </c>
      <c r="K121" s="166"/>
      <c r="L121" s="30"/>
      <c r="M121" s="167" t="s">
        <v>1</v>
      </c>
      <c r="N121" s="168" t="s">
        <v>39</v>
      </c>
      <c r="O121" s="55"/>
      <c r="P121" s="169">
        <f t="shared" ref="P121:P152" si="1">O121*H121</f>
        <v>0</v>
      </c>
      <c r="Q121" s="169">
        <v>0</v>
      </c>
      <c r="R121" s="169">
        <f t="shared" ref="R121:R152" si="2">Q121*H121</f>
        <v>0</v>
      </c>
      <c r="S121" s="169">
        <v>0</v>
      </c>
      <c r="T121" s="170">
        <f t="shared" ref="T121:T152" si="3"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71" t="s">
        <v>536</v>
      </c>
      <c r="AT121" s="171" t="s">
        <v>166</v>
      </c>
      <c r="AU121" s="171" t="s">
        <v>84</v>
      </c>
      <c r="AY121" s="14" t="s">
        <v>163</v>
      </c>
      <c r="BE121" s="172">
        <f t="shared" ref="BE121:BE152" si="4">IF(N121="základní",J121,0)</f>
        <v>0</v>
      </c>
      <c r="BF121" s="172">
        <f t="shared" ref="BF121:BF152" si="5">IF(N121="snížená",J121,0)</f>
        <v>0</v>
      </c>
      <c r="BG121" s="172">
        <f t="shared" ref="BG121:BG152" si="6">IF(N121="zákl. přenesená",J121,0)</f>
        <v>0</v>
      </c>
      <c r="BH121" s="172">
        <f t="shared" ref="BH121:BH152" si="7">IF(N121="sníž. přenesená",J121,0)</f>
        <v>0</v>
      </c>
      <c r="BI121" s="172">
        <f t="shared" ref="BI121:BI152" si="8">IF(N121="nulová",J121,0)</f>
        <v>0</v>
      </c>
      <c r="BJ121" s="14" t="s">
        <v>82</v>
      </c>
      <c r="BK121" s="172">
        <f t="shared" ref="BK121:BK152" si="9">ROUND(I121*H121,2)</f>
        <v>0</v>
      </c>
      <c r="BL121" s="14" t="s">
        <v>536</v>
      </c>
      <c r="BM121" s="171" t="s">
        <v>84</v>
      </c>
    </row>
    <row r="122" spans="1:65" s="2" customFormat="1" ht="16.5" customHeight="1">
      <c r="A122" s="29"/>
      <c r="B122" s="158"/>
      <c r="C122" s="159" t="s">
        <v>84</v>
      </c>
      <c r="D122" s="159" t="s">
        <v>166</v>
      </c>
      <c r="E122" s="160" t="s">
        <v>2168</v>
      </c>
      <c r="F122" s="161" t="s">
        <v>2167</v>
      </c>
      <c r="G122" s="162" t="s">
        <v>1886</v>
      </c>
      <c r="H122" s="163">
        <v>1</v>
      </c>
      <c r="I122" s="164"/>
      <c r="J122" s="165">
        <f t="shared" si="0"/>
        <v>0</v>
      </c>
      <c r="K122" s="166"/>
      <c r="L122" s="30"/>
      <c r="M122" s="167" t="s">
        <v>1</v>
      </c>
      <c r="N122" s="168" t="s">
        <v>39</v>
      </c>
      <c r="O122" s="55"/>
      <c r="P122" s="169">
        <f t="shared" si="1"/>
        <v>0</v>
      </c>
      <c r="Q122" s="169">
        <v>0</v>
      </c>
      <c r="R122" s="169">
        <f t="shared" si="2"/>
        <v>0</v>
      </c>
      <c r="S122" s="169">
        <v>0</v>
      </c>
      <c r="T122" s="170">
        <f t="shared" si="3"/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71" t="s">
        <v>536</v>
      </c>
      <c r="AT122" s="171" t="s">
        <v>166</v>
      </c>
      <c r="AU122" s="171" t="s">
        <v>84</v>
      </c>
      <c r="AY122" s="14" t="s">
        <v>163</v>
      </c>
      <c r="BE122" s="172">
        <f t="shared" si="4"/>
        <v>0</v>
      </c>
      <c r="BF122" s="172">
        <f t="shared" si="5"/>
        <v>0</v>
      </c>
      <c r="BG122" s="172">
        <f t="shared" si="6"/>
        <v>0</v>
      </c>
      <c r="BH122" s="172">
        <f t="shared" si="7"/>
        <v>0</v>
      </c>
      <c r="BI122" s="172">
        <f t="shared" si="8"/>
        <v>0</v>
      </c>
      <c r="BJ122" s="14" t="s">
        <v>82</v>
      </c>
      <c r="BK122" s="172">
        <f t="shared" si="9"/>
        <v>0</v>
      </c>
      <c r="BL122" s="14" t="s">
        <v>536</v>
      </c>
      <c r="BM122" s="171" t="s">
        <v>170</v>
      </c>
    </row>
    <row r="123" spans="1:65" s="2" customFormat="1" ht="16.5" customHeight="1">
      <c r="A123" s="29"/>
      <c r="B123" s="158"/>
      <c r="C123" s="159" t="s">
        <v>229</v>
      </c>
      <c r="D123" s="159" t="s">
        <v>166</v>
      </c>
      <c r="E123" s="160" t="s">
        <v>2169</v>
      </c>
      <c r="F123" s="161" t="s">
        <v>2167</v>
      </c>
      <c r="G123" s="162" t="s">
        <v>1886</v>
      </c>
      <c r="H123" s="163">
        <v>1</v>
      </c>
      <c r="I123" s="164"/>
      <c r="J123" s="165">
        <f t="shared" si="0"/>
        <v>0</v>
      </c>
      <c r="K123" s="166"/>
      <c r="L123" s="30"/>
      <c r="M123" s="167" t="s">
        <v>1</v>
      </c>
      <c r="N123" s="168" t="s">
        <v>39</v>
      </c>
      <c r="O123" s="55"/>
      <c r="P123" s="169">
        <f t="shared" si="1"/>
        <v>0</v>
      </c>
      <c r="Q123" s="169">
        <v>0</v>
      </c>
      <c r="R123" s="169">
        <f t="shared" si="2"/>
        <v>0</v>
      </c>
      <c r="S123" s="169">
        <v>0</v>
      </c>
      <c r="T123" s="170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71" t="s">
        <v>536</v>
      </c>
      <c r="AT123" s="171" t="s">
        <v>166</v>
      </c>
      <c r="AU123" s="171" t="s">
        <v>84</v>
      </c>
      <c r="AY123" s="14" t="s">
        <v>163</v>
      </c>
      <c r="BE123" s="172">
        <f t="shared" si="4"/>
        <v>0</v>
      </c>
      <c r="BF123" s="172">
        <f t="shared" si="5"/>
        <v>0</v>
      </c>
      <c r="BG123" s="172">
        <f t="shared" si="6"/>
        <v>0</v>
      </c>
      <c r="BH123" s="172">
        <f t="shared" si="7"/>
        <v>0</v>
      </c>
      <c r="BI123" s="172">
        <f t="shared" si="8"/>
        <v>0</v>
      </c>
      <c r="BJ123" s="14" t="s">
        <v>82</v>
      </c>
      <c r="BK123" s="172">
        <f t="shared" si="9"/>
        <v>0</v>
      </c>
      <c r="BL123" s="14" t="s">
        <v>536</v>
      </c>
      <c r="BM123" s="171" t="s">
        <v>308</v>
      </c>
    </row>
    <row r="124" spans="1:65" s="2" customFormat="1" ht="21.75" customHeight="1">
      <c r="A124" s="29"/>
      <c r="B124" s="158"/>
      <c r="C124" s="159" t="s">
        <v>170</v>
      </c>
      <c r="D124" s="159" t="s">
        <v>166</v>
      </c>
      <c r="E124" s="160" t="s">
        <v>2170</v>
      </c>
      <c r="F124" s="161" t="s">
        <v>2171</v>
      </c>
      <c r="G124" s="162" t="s">
        <v>1886</v>
      </c>
      <c r="H124" s="163">
        <v>1</v>
      </c>
      <c r="I124" s="164"/>
      <c r="J124" s="165">
        <f t="shared" si="0"/>
        <v>0</v>
      </c>
      <c r="K124" s="166"/>
      <c r="L124" s="30"/>
      <c r="M124" s="167" t="s">
        <v>1</v>
      </c>
      <c r="N124" s="168" t="s">
        <v>39</v>
      </c>
      <c r="O124" s="55"/>
      <c r="P124" s="169">
        <f t="shared" si="1"/>
        <v>0</v>
      </c>
      <c r="Q124" s="169">
        <v>0</v>
      </c>
      <c r="R124" s="169">
        <f t="shared" si="2"/>
        <v>0</v>
      </c>
      <c r="S124" s="169">
        <v>0</v>
      </c>
      <c r="T124" s="170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71" t="s">
        <v>536</v>
      </c>
      <c r="AT124" s="171" t="s">
        <v>166</v>
      </c>
      <c r="AU124" s="171" t="s">
        <v>84</v>
      </c>
      <c r="AY124" s="14" t="s">
        <v>163</v>
      </c>
      <c r="BE124" s="172">
        <f t="shared" si="4"/>
        <v>0</v>
      </c>
      <c r="BF124" s="172">
        <f t="shared" si="5"/>
        <v>0</v>
      </c>
      <c r="BG124" s="172">
        <f t="shared" si="6"/>
        <v>0</v>
      </c>
      <c r="BH124" s="172">
        <f t="shared" si="7"/>
        <v>0</v>
      </c>
      <c r="BI124" s="172">
        <f t="shared" si="8"/>
        <v>0</v>
      </c>
      <c r="BJ124" s="14" t="s">
        <v>82</v>
      </c>
      <c r="BK124" s="172">
        <f t="shared" si="9"/>
        <v>0</v>
      </c>
      <c r="BL124" s="14" t="s">
        <v>536</v>
      </c>
      <c r="BM124" s="171" t="s">
        <v>210</v>
      </c>
    </row>
    <row r="125" spans="1:65" s="2" customFormat="1" ht="16.5" customHeight="1">
      <c r="A125" s="29"/>
      <c r="B125" s="158"/>
      <c r="C125" s="159" t="s">
        <v>298</v>
      </c>
      <c r="D125" s="159" t="s">
        <v>166</v>
      </c>
      <c r="E125" s="160" t="s">
        <v>2172</v>
      </c>
      <c r="F125" s="161" t="s">
        <v>2167</v>
      </c>
      <c r="G125" s="162" t="s">
        <v>1886</v>
      </c>
      <c r="H125" s="163">
        <v>1</v>
      </c>
      <c r="I125" s="164"/>
      <c r="J125" s="165">
        <f t="shared" si="0"/>
        <v>0</v>
      </c>
      <c r="K125" s="166"/>
      <c r="L125" s="30"/>
      <c r="M125" s="167" t="s">
        <v>1</v>
      </c>
      <c r="N125" s="168" t="s">
        <v>39</v>
      </c>
      <c r="O125" s="55"/>
      <c r="P125" s="169">
        <f t="shared" si="1"/>
        <v>0</v>
      </c>
      <c r="Q125" s="169">
        <v>0</v>
      </c>
      <c r="R125" s="169">
        <f t="shared" si="2"/>
        <v>0</v>
      </c>
      <c r="S125" s="169">
        <v>0</v>
      </c>
      <c r="T125" s="170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1" t="s">
        <v>536</v>
      </c>
      <c r="AT125" s="171" t="s">
        <v>166</v>
      </c>
      <c r="AU125" s="171" t="s">
        <v>84</v>
      </c>
      <c r="AY125" s="14" t="s">
        <v>163</v>
      </c>
      <c r="BE125" s="172">
        <f t="shared" si="4"/>
        <v>0</v>
      </c>
      <c r="BF125" s="172">
        <f t="shared" si="5"/>
        <v>0</v>
      </c>
      <c r="BG125" s="172">
        <f t="shared" si="6"/>
        <v>0</v>
      </c>
      <c r="BH125" s="172">
        <f t="shared" si="7"/>
        <v>0</v>
      </c>
      <c r="BI125" s="172">
        <f t="shared" si="8"/>
        <v>0</v>
      </c>
      <c r="BJ125" s="14" t="s">
        <v>82</v>
      </c>
      <c r="BK125" s="172">
        <f t="shared" si="9"/>
        <v>0</v>
      </c>
      <c r="BL125" s="14" t="s">
        <v>536</v>
      </c>
      <c r="BM125" s="171" t="s">
        <v>109</v>
      </c>
    </row>
    <row r="126" spans="1:65" s="2" customFormat="1" ht="16.5" customHeight="1">
      <c r="A126" s="29"/>
      <c r="B126" s="158"/>
      <c r="C126" s="159" t="s">
        <v>308</v>
      </c>
      <c r="D126" s="159" t="s">
        <v>166</v>
      </c>
      <c r="E126" s="160" t="s">
        <v>2173</v>
      </c>
      <c r="F126" s="161" t="s">
        <v>2174</v>
      </c>
      <c r="G126" s="162" t="s">
        <v>1886</v>
      </c>
      <c r="H126" s="163">
        <v>1</v>
      </c>
      <c r="I126" s="164"/>
      <c r="J126" s="165">
        <f t="shared" si="0"/>
        <v>0</v>
      </c>
      <c r="K126" s="166"/>
      <c r="L126" s="30"/>
      <c r="M126" s="167" t="s">
        <v>1</v>
      </c>
      <c r="N126" s="168" t="s">
        <v>39</v>
      </c>
      <c r="O126" s="55"/>
      <c r="P126" s="169">
        <f t="shared" si="1"/>
        <v>0</v>
      </c>
      <c r="Q126" s="169">
        <v>0</v>
      </c>
      <c r="R126" s="169">
        <f t="shared" si="2"/>
        <v>0</v>
      </c>
      <c r="S126" s="169">
        <v>0</v>
      </c>
      <c r="T126" s="170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71" t="s">
        <v>536</v>
      </c>
      <c r="AT126" s="171" t="s">
        <v>166</v>
      </c>
      <c r="AU126" s="171" t="s">
        <v>84</v>
      </c>
      <c r="AY126" s="14" t="s">
        <v>163</v>
      </c>
      <c r="BE126" s="172">
        <f t="shared" si="4"/>
        <v>0</v>
      </c>
      <c r="BF126" s="172">
        <f t="shared" si="5"/>
        <v>0</v>
      </c>
      <c r="BG126" s="172">
        <f t="shared" si="6"/>
        <v>0</v>
      </c>
      <c r="BH126" s="172">
        <f t="shared" si="7"/>
        <v>0</v>
      </c>
      <c r="BI126" s="172">
        <f t="shared" si="8"/>
        <v>0</v>
      </c>
      <c r="BJ126" s="14" t="s">
        <v>82</v>
      </c>
      <c r="BK126" s="172">
        <f t="shared" si="9"/>
        <v>0</v>
      </c>
      <c r="BL126" s="14" t="s">
        <v>536</v>
      </c>
      <c r="BM126" s="171" t="s">
        <v>1368</v>
      </c>
    </row>
    <row r="127" spans="1:65" s="2" customFormat="1" ht="16.5" customHeight="1">
      <c r="A127" s="29"/>
      <c r="B127" s="158"/>
      <c r="C127" s="159" t="s">
        <v>512</v>
      </c>
      <c r="D127" s="159" t="s">
        <v>166</v>
      </c>
      <c r="E127" s="160" t="s">
        <v>2175</v>
      </c>
      <c r="F127" s="161" t="s">
        <v>2176</v>
      </c>
      <c r="G127" s="162" t="s">
        <v>1886</v>
      </c>
      <c r="H127" s="163">
        <v>3</v>
      </c>
      <c r="I127" s="164"/>
      <c r="J127" s="165">
        <f t="shared" si="0"/>
        <v>0</v>
      </c>
      <c r="K127" s="166"/>
      <c r="L127" s="30"/>
      <c r="M127" s="167" t="s">
        <v>1</v>
      </c>
      <c r="N127" s="168" t="s">
        <v>39</v>
      </c>
      <c r="O127" s="55"/>
      <c r="P127" s="169">
        <f t="shared" si="1"/>
        <v>0</v>
      </c>
      <c r="Q127" s="169">
        <v>0</v>
      </c>
      <c r="R127" s="169">
        <f t="shared" si="2"/>
        <v>0</v>
      </c>
      <c r="S127" s="169">
        <v>0</v>
      </c>
      <c r="T127" s="170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71" t="s">
        <v>536</v>
      </c>
      <c r="AT127" s="171" t="s">
        <v>166</v>
      </c>
      <c r="AU127" s="171" t="s">
        <v>84</v>
      </c>
      <c r="AY127" s="14" t="s">
        <v>163</v>
      </c>
      <c r="BE127" s="172">
        <f t="shared" si="4"/>
        <v>0</v>
      </c>
      <c r="BF127" s="172">
        <f t="shared" si="5"/>
        <v>0</v>
      </c>
      <c r="BG127" s="172">
        <f t="shared" si="6"/>
        <v>0</v>
      </c>
      <c r="BH127" s="172">
        <f t="shared" si="7"/>
        <v>0</v>
      </c>
      <c r="BI127" s="172">
        <f t="shared" si="8"/>
        <v>0</v>
      </c>
      <c r="BJ127" s="14" t="s">
        <v>82</v>
      </c>
      <c r="BK127" s="172">
        <f t="shared" si="9"/>
        <v>0</v>
      </c>
      <c r="BL127" s="14" t="s">
        <v>536</v>
      </c>
      <c r="BM127" s="171" t="s">
        <v>568</v>
      </c>
    </row>
    <row r="128" spans="1:65" s="2" customFormat="1" ht="16.5" customHeight="1">
      <c r="A128" s="29"/>
      <c r="B128" s="158"/>
      <c r="C128" s="159" t="s">
        <v>210</v>
      </c>
      <c r="D128" s="159" t="s">
        <v>166</v>
      </c>
      <c r="E128" s="160" t="s">
        <v>2177</v>
      </c>
      <c r="F128" s="161" t="s">
        <v>2178</v>
      </c>
      <c r="G128" s="162" t="s">
        <v>1886</v>
      </c>
      <c r="H128" s="163">
        <v>1</v>
      </c>
      <c r="I128" s="164"/>
      <c r="J128" s="165">
        <f t="shared" si="0"/>
        <v>0</v>
      </c>
      <c r="K128" s="166"/>
      <c r="L128" s="30"/>
      <c r="M128" s="167" t="s">
        <v>1</v>
      </c>
      <c r="N128" s="168" t="s">
        <v>39</v>
      </c>
      <c r="O128" s="55"/>
      <c r="P128" s="169">
        <f t="shared" si="1"/>
        <v>0</v>
      </c>
      <c r="Q128" s="169">
        <v>0</v>
      </c>
      <c r="R128" s="169">
        <f t="shared" si="2"/>
        <v>0</v>
      </c>
      <c r="S128" s="169">
        <v>0</v>
      </c>
      <c r="T128" s="170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71" t="s">
        <v>536</v>
      </c>
      <c r="AT128" s="171" t="s">
        <v>166</v>
      </c>
      <c r="AU128" s="171" t="s">
        <v>84</v>
      </c>
      <c r="AY128" s="14" t="s">
        <v>163</v>
      </c>
      <c r="BE128" s="172">
        <f t="shared" si="4"/>
        <v>0</v>
      </c>
      <c r="BF128" s="172">
        <f t="shared" si="5"/>
        <v>0</v>
      </c>
      <c r="BG128" s="172">
        <f t="shared" si="6"/>
        <v>0</v>
      </c>
      <c r="BH128" s="172">
        <f t="shared" si="7"/>
        <v>0</v>
      </c>
      <c r="BI128" s="172">
        <f t="shared" si="8"/>
        <v>0</v>
      </c>
      <c r="BJ128" s="14" t="s">
        <v>82</v>
      </c>
      <c r="BK128" s="172">
        <f t="shared" si="9"/>
        <v>0</v>
      </c>
      <c r="BL128" s="14" t="s">
        <v>536</v>
      </c>
      <c r="BM128" s="171" t="s">
        <v>536</v>
      </c>
    </row>
    <row r="129" spans="1:65" s="2" customFormat="1" ht="16.5" customHeight="1">
      <c r="A129" s="29"/>
      <c r="B129" s="158"/>
      <c r="C129" s="159" t="s">
        <v>470</v>
      </c>
      <c r="D129" s="159" t="s">
        <v>166</v>
      </c>
      <c r="E129" s="160" t="s">
        <v>2179</v>
      </c>
      <c r="F129" s="161" t="s">
        <v>2180</v>
      </c>
      <c r="G129" s="162" t="s">
        <v>1886</v>
      </c>
      <c r="H129" s="163">
        <v>1</v>
      </c>
      <c r="I129" s="164"/>
      <c r="J129" s="165">
        <f t="shared" si="0"/>
        <v>0</v>
      </c>
      <c r="K129" s="166"/>
      <c r="L129" s="30"/>
      <c r="M129" s="167" t="s">
        <v>1</v>
      </c>
      <c r="N129" s="168" t="s">
        <v>39</v>
      </c>
      <c r="O129" s="55"/>
      <c r="P129" s="169">
        <f t="shared" si="1"/>
        <v>0</v>
      </c>
      <c r="Q129" s="169">
        <v>0</v>
      </c>
      <c r="R129" s="169">
        <f t="shared" si="2"/>
        <v>0</v>
      </c>
      <c r="S129" s="169">
        <v>0</v>
      </c>
      <c r="T129" s="170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1" t="s">
        <v>536</v>
      </c>
      <c r="AT129" s="171" t="s">
        <v>166</v>
      </c>
      <c r="AU129" s="171" t="s">
        <v>84</v>
      </c>
      <c r="AY129" s="14" t="s">
        <v>163</v>
      </c>
      <c r="BE129" s="172">
        <f t="shared" si="4"/>
        <v>0</v>
      </c>
      <c r="BF129" s="172">
        <f t="shared" si="5"/>
        <v>0</v>
      </c>
      <c r="BG129" s="172">
        <f t="shared" si="6"/>
        <v>0</v>
      </c>
      <c r="BH129" s="172">
        <f t="shared" si="7"/>
        <v>0</v>
      </c>
      <c r="BI129" s="172">
        <f t="shared" si="8"/>
        <v>0</v>
      </c>
      <c r="BJ129" s="14" t="s">
        <v>82</v>
      </c>
      <c r="BK129" s="172">
        <f t="shared" si="9"/>
        <v>0</v>
      </c>
      <c r="BL129" s="14" t="s">
        <v>536</v>
      </c>
      <c r="BM129" s="171" t="s">
        <v>560</v>
      </c>
    </row>
    <row r="130" spans="1:65" s="2" customFormat="1" ht="16.5" customHeight="1">
      <c r="A130" s="29"/>
      <c r="B130" s="158"/>
      <c r="C130" s="159" t="s">
        <v>109</v>
      </c>
      <c r="D130" s="159" t="s">
        <v>166</v>
      </c>
      <c r="E130" s="160" t="s">
        <v>82</v>
      </c>
      <c r="F130" s="161" t="s">
        <v>2181</v>
      </c>
      <c r="G130" s="162" t="s">
        <v>1886</v>
      </c>
      <c r="H130" s="163">
        <v>15</v>
      </c>
      <c r="I130" s="164"/>
      <c r="J130" s="165">
        <f t="shared" si="0"/>
        <v>0</v>
      </c>
      <c r="K130" s="166"/>
      <c r="L130" s="30"/>
      <c r="M130" s="167" t="s">
        <v>1</v>
      </c>
      <c r="N130" s="168" t="s">
        <v>39</v>
      </c>
      <c r="O130" s="55"/>
      <c r="P130" s="169">
        <f t="shared" si="1"/>
        <v>0</v>
      </c>
      <c r="Q130" s="169">
        <v>0</v>
      </c>
      <c r="R130" s="169">
        <f t="shared" si="2"/>
        <v>0</v>
      </c>
      <c r="S130" s="169">
        <v>0</v>
      </c>
      <c r="T130" s="170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1" t="s">
        <v>536</v>
      </c>
      <c r="AT130" s="171" t="s">
        <v>166</v>
      </c>
      <c r="AU130" s="171" t="s">
        <v>84</v>
      </c>
      <c r="AY130" s="14" t="s">
        <v>163</v>
      </c>
      <c r="BE130" s="172">
        <f t="shared" si="4"/>
        <v>0</v>
      </c>
      <c r="BF130" s="172">
        <f t="shared" si="5"/>
        <v>0</v>
      </c>
      <c r="BG130" s="172">
        <f t="shared" si="6"/>
        <v>0</v>
      </c>
      <c r="BH130" s="172">
        <f t="shared" si="7"/>
        <v>0</v>
      </c>
      <c r="BI130" s="172">
        <f t="shared" si="8"/>
        <v>0</v>
      </c>
      <c r="BJ130" s="14" t="s">
        <v>82</v>
      </c>
      <c r="BK130" s="172">
        <f t="shared" si="9"/>
        <v>0</v>
      </c>
      <c r="BL130" s="14" t="s">
        <v>536</v>
      </c>
      <c r="BM130" s="171" t="s">
        <v>544</v>
      </c>
    </row>
    <row r="131" spans="1:65" s="2" customFormat="1" ht="33" customHeight="1">
      <c r="A131" s="29"/>
      <c r="B131" s="158"/>
      <c r="C131" s="159" t="s">
        <v>609</v>
      </c>
      <c r="D131" s="159" t="s">
        <v>166</v>
      </c>
      <c r="E131" s="160" t="s">
        <v>84</v>
      </c>
      <c r="F131" s="161" t="s">
        <v>2182</v>
      </c>
      <c r="G131" s="162" t="s">
        <v>1886</v>
      </c>
      <c r="H131" s="163">
        <v>1</v>
      </c>
      <c r="I131" s="164"/>
      <c r="J131" s="165">
        <f t="shared" si="0"/>
        <v>0</v>
      </c>
      <c r="K131" s="166"/>
      <c r="L131" s="30"/>
      <c r="M131" s="167" t="s">
        <v>1</v>
      </c>
      <c r="N131" s="168" t="s">
        <v>39</v>
      </c>
      <c r="O131" s="55"/>
      <c r="P131" s="169">
        <f t="shared" si="1"/>
        <v>0</v>
      </c>
      <c r="Q131" s="169">
        <v>0</v>
      </c>
      <c r="R131" s="169">
        <f t="shared" si="2"/>
        <v>0</v>
      </c>
      <c r="S131" s="169">
        <v>0</v>
      </c>
      <c r="T131" s="170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1" t="s">
        <v>536</v>
      </c>
      <c r="AT131" s="171" t="s">
        <v>166</v>
      </c>
      <c r="AU131" s="171" t="s">
        <v>84</v>
      </c>
      <c r="AY131" s="14" t="s">
        <v>163</v>
      </c>
      <c r="BE131" s="172">
        <f t="shared" si="4"/>
        <v>0</v>
      </c>
      <c r="BF131" s="172">
        <f t="shared" si="5"/>
        <v>0</v>
      </c>
      <c r="BG131" s="172">
        <f t="shared" si="6"/>
        <v>0</v>
      </c>
      <c r="BH131" s="172">
        <f t="shared" si="7"/>
        <v>0</v>
      </c>
      <c r="BI131" s="172">
        <f t="shared" si="8"/>
        <v>0</v>
      </c>
      <c r="BJ131" s="14" t="s">
        <v>82</v>
      </c>
      <c r="BK131" s="172">
        <f t="shared" si="9"/>
        <v>0</v>
      </c>
      <c r="BL131" s="14" t="s">
        <v>536</v>
      </c>
      <c r="BM131" s="171" t="s">
        <v>584</v>
      </c>
    </row>
    <row r="132" spans="1:65" s="2" customFormat="1" ht="33" customHeight="1">
      <c r="A132" s="29"/>
      <c r="B132" s="158"/>
      <c r="C132" s="159" t="s">
        <v>1368</v>
      </c>
      <c r="D132" s="159" t="s">
        <v>166</v>
      </c>
      <c r="E132" s="160" t="s">
        <v>229</v>
      </c>
      <c r="F132" s="161" t="s">
        <v>2183</v>
      </c>
      <c r="G132" s="162" t="s">
        <v>1886</v>
      </c>
      <c r="H132" s="163">
        <v>3</v>
      </c>
      <c r="I132" s="164"/>
      <c r="J132" s="165">
        <f t="shared" si="0"/>
        <v>0</v>
      </c>
      <c r="K132" s="166"/>
      <c r="L132" s="30"/>
      <c r="M132" s="167" t="s">
        <v>1</v>
      </c>
      <c r="N132" s="168" t="s">
        <v>39</v>
      </c>
      <c r="O132" s="55"/>
      <c r="P132" s="169">
        <f t="shared" si="1"/>
        <v>0</v>
      </c>
      <c r="Q132" s="169">
        <v>0</v>
      </c>
      <c r="R132" s="169">
        <f t="shared" si="2"/>
        <v>0</v>
      </c>
      <c r="S132" s="169">
        <v>0</v>
      </c>
      <c r="T132" s="170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1" t="s">
        <v>536</v>
      </c>
      <c r="AT132" s="171" t="s">
        <v>166</v>
      </c>
      <c r="AU132" s="171" t="s">
        <v>84</v>
      </c>
      <c r="AY132" s="14" t="s">
        <v>163</v>
      </c>
      <c r="BE132" s="172">
        <f t="shared" si="4"/>
        <v>0</v>
      </c>
      <c r="BF132" s="172">
        <f t="shared" si="5"/>
        <v>0</v>
      </c>
      <c r="BG132" s="172">
        <f t="shared" si="6"/>
        <v>0</v>
      </c>
      <c r="BH132" s="172">
        <f t="shared" si="7"/>
        <v>0</v>
      </c>
      <c r="BI132" s="172">
        <f t="shared" si="8"/>
        <v>0</v>
      </c>
      <c r="BJ132" s="14" t="s">
        <v>82</v>
      </c>
      <c r="BK132" s="172">
        <f t="shared" si="9"/>
        <v>0</v>
      </c>
      <c r="BL132" s="14" t="s">
        <v>536</v>
      </c>
      <c r="BM132" s="171" t="s">
        <v>548</v>
      </c>
    </row>
    <row r="133" spans="1:65" s="2" customFormat="1" ht="21.75" customHeight="1">
      <c r="A133" s="29"/>
      <c r="B133" s="158"/>
      <c r="C133" s="159" t="s">
        <v>613</v>
      </c>
      <c r="D133" s="159" t="s">
        <v>166</v>
      </c>
      <c r="E133" s="160" t="s">
        <v>170</v>
      </c>
      <c r="F133" s="161" t="s">
        <v>2184</v>
      </c>
      <c r="G133" s="162" t="s">
        <v>1886</v>
      </c>
      <c r="H133" s="163">
        <v>1</v>
      </c>
      <c r="I133" s="164"/>
      <c r="J133" s="165">
        <f t="shared" si="0"/>
        <v>0</v>
      </c>
      <c r="K133" s="166"/>
      <c r="L133" s="30"/>
      <c r="M133" s="167" t="s">
        <v>1</v>
      </c>
      <c r="N133" s="168" t="s">
        <v>39</v>
      </c>
      <c r="O133" s="55"/>
      <c r="P133" s="169">
        <f t="shared" si="1"/>
        <v>0</v>
      </c>
      <c r="Q133" s="169">
        <v>0</v>
      </c>
      <c r="R133" s="169">
        <f t="shared" si="2"/>
        <v>0</v>
      </c>
      <c r="S133" s="169">
        <v>0</v>
      </c>
      <c r="T133" s="170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1" t="s">
        <v>536</v>
      </c>
      <c r="AT133" s="171" t="s">
        <v>166</v>
      </c>
      <c r="AU133" s="171" t="s">
        <v>84</v>
      </c>
      <c r="AY133" s="14" t="s">
        <v>163</v>
      </c>
      <c r="BE133" s="172">
        <f t="shared" si="4"/>
        <v>0</v>
      </c>
      <c r="BF133" s="172">
        <f t="shared" si="5"/>
        <v>0</v>
      </c>
      <c r="BG133" s="172">
        <f t="shared" si="6"/>
        <v>0</v>
      </c>
      <c r="BH133" s="172">
        <f t="shared" si="7"/>
        <v>0</v>
      </c>
      <c r="BI133" s="172">
        <f t="shared" si="8"/>
        <v>0</v>
      </c>
      <c r="BJ133" s="14" t="s">
        <v>82</v>
      </c>
      <c r="BK133" s="172">
        <f t="shared" si="9"/>
        <v>0</v>
      </c>
      <c r="BL133" s="14" t="s">
        <v>536</v>
      </c>
      <c r="BM133" s="171" t="s">
        <v>268</v>
      </c>
    </row>
    <row r="134" spans="1:65" s="2" customFormat="1" ht="21.75" customHeight="1">
      <c r="A134" s="29"/>
      <c r="B134" s="158"/>
      <c r="C134" s="159" t="s">
        <v>568</v>
      </c>
      <c r="D134" s="159" t="s">
        <v>166</v>
      </c>
      <c r="E134" s="160" t="s">
        <v>298</v>
      </c>
      <c r="F134" s="161" t="s">
        <v>2185</v>
      </c>
      <c r="G134" s="162" t="s">
        <v>1886</v>
      </c>
      <c r="H134" s="163">
        <v>11</v>
      </c>
      <c r="I134" s="164"/>
      <c r="J134" s="165">
        <f t="shared" si="0"/>
        <v>0</v>
      </c>
      <c r="K134" s="166"/>
      <c r="L134" s="30"/>
      <c r="M134" s="167" t="s">
        <v>1</v>
      </c>
      <c r="N134" s="168" t="s">
        <v>39</v>
      </c>
      <c r="O134" s="55"/>
      <c r="P134" s="169">
        <f t="shared" si="1"/>
        <v>0</v>
      </c>
      <c r="Q134" s="169">
        <v>0</v>
      </c>
      <c r="R134" s="169">
        <f t="shared" si="2"/>
        <v>0</v>
      </c>
      <c r="S134" s="169">
        <v>0</v>
      </c>
      <c r="T134" s="170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71" t="s">
        <v>536</v>
      </c>
      <c r="AT134" s="171" t="s">
        <v>166</v>
      </c>
      <c r="AU134" s="171" t="s">
        <v>84</v>
      </c>
      <c r="AY134" s="14" t="s">
        <v>163</v>
      </c>
      <c r="BE134" s="172">
        <f t="shared" si="4"/>
        <v>0</v>
      </c>
      <c r="BF134" s="172">
        <f t="shared" si="5"/>
        <v>0</v>
      </c>
      <c r="BG134" s="172">
        <f t="shared" si="6"/>
        <v>0</v>
      </c>
      <c r="BH134" s="172">
        <f t="shared" si="7"/>
        <v>0</v>
      </c>
      <c r="BI134" s="172">
        <f t="shared" si="8"/>
        <v>0</v>
      </c>
      <c r="BJ134" s="14" t="s">
        <v>82</v>
      </c>
      <c r="BK134" s="172">
        <f t="shared" si="9"/>
        <v>0</v>
      </c>
      <c r="BL134" s="14" t="s">
        <v>536</v>
      </c>
      <c r="BM134" s="171" t="s">
        <v>501</v>
      </c>
    </row>
    <row r="135" spans="1:65" s="2" customFormat="1" ht="21.75" customHeight="1">
      <c r="A135" s="29"/>
      <c r="B135" s="158"/>
      <c r="C135" s="159" t="s">
        <v>8</v>
      </c>
      <c r="D135" s="159" t="s">
        <v>166</v>
      </c>
      <c r="E135" s="160" t="s">
        <v>308</v>
      </c>
      <c r="F135" s="161" t="s">
        <v>2186</v>
      </c>
      <c r="G135" s="162" t="s">
        <v>1886</v>
      </c>
      <c r="H135" s="163">
        <v>4</v>
      </c>
      <c r="I135" s="164"/>
      <c r="J135" s="165">
        <f t="shared" si="0"/>
        <v>0</v>
      </c>
      <c r="K135" s="166"/>
      <c r="L135" s="30"/>
      <c r="M135" s="167" t="s">
        <v>1</v>
      </c>
      <c r="N135" s="168" t="s">
        <v>39</v>
      </c>
      <c r="O135" s="55"/>
      <c r="P135" s="169">
        <f t="shared" si="1"/>
        <v>0</v>
      </c>
      <c r="Q135" s="169">
        <v>0</v>
      </c>
      <c r="R135" s="169">
        <f t="shared" si="2"/>
        <v>0</v>
      </c>
      <c r="S135" s="169">
        <v>0</v>
      </c>
      <c r="T135" s="170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1" t="s">
        <v>536</v>
      </c>
      <c r="AT135" s="171" t="s">
        <v>166</v>
      </c>
      <c r="AU135" s="171" t="s">
        <v>84</v>
      </c>
      <c r="AY135" s="14" t="s">
        <v>163</v>
      </c>
      <c r="BE135" s="172">
        <f t="shared" si="4"/>
        <v>0</v>
      </c>
      <c r="BF135" s="172">
        <f t="shared" si="5"/>
        <v>0</v>
      </c>
      <c r="BG135" s="172">
        <f t="shared" si="6"/>
        <v>0</v>
      </c>
      <c r="BH135" s="172">
        <f t="shared" si="7"/>
        <v>0</v>
      </c>
      <c r="BI135" s="172">
        <f t="shared" si="8"/>
        <v>0</v>
      </c>
      <c r="BJ135" s="14" t="s">
        <v>82</v>
      </c>
      <c r="BK135" s="172">
        <f t="shared" si="9"/>
        <v>0</v>
      </c>
      <c r="BL135" s="14" t="s">
        <v>536</v>
      </c>
      <c r="BM135" s="171" t="s">
        <v>520</v>
      </c>
    </row>
    <row r="136" spans="1:65" s="2" customFormat="1" ht="21.75" customHeight="1">
      <c r="A136" s="29"/>
      <c r="B136" s="158"/>
      <c r="C136" s="159" t="s">
        <v>536</v>
      </c>
      <c r="D136" s="159" t="s">
        <v>166</v>
      </c>
      <c r="E136" s="160" t="s">
        <v>512</v>
      </c>
      <c r="F136" s="161" t="s">
        <v>2187</v>
      </c>
      <c r="G136" s="162" t="s">
        <v>1886</v>
      </c>
      <c r="H136" s="163">
        <v>49</v>
      </c>
      <c r="I136" s="164"/>
      <c r="J136" s="165">
        <f t="shared" si="0"/>
        <v>0</v>
      </c>
      <c r="K136" s="166"/>
      <c r="L136" s="30"/>
      <c r="M136" s="167" t="s">
        <v>1</v>
      </c>
      <c r="N136" s="168" t="s">
        <v>39</v>
      </c>
      <c r="O136" s="55"/>
      <c r="P136" s="169">
        <f t="shared" si="1"/>
        <v>0</v>
      </c>
      <c r="Q136" s="169">
        <v>0</v>
      </c>
      <c r="R136" s="169">
        <f t="shared" si="2"/>
        <v>0</v>
      </c>
      <c r="S136" s="169">
        <v>0</v>
      </c>
      <c r="T136" s="170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1" t="s">
        <v>536</v>
      </c>
      <c r="AT136" s="171" t="s">
        <v>166</v>
      </c>
      <c r="AU136" s="171" t="s">
        <v>84</v>
      </c>
      <c r="AY136" s="14" t="s">
        <v>163</v>
      </c>
      <c r="BE136" s="172">
        <f t="shared" si="4"/>
        <v>0</v>
      </c>
      <c r="BF136" s="172">
        <f t="shared" si="5"/>
        <v>0</v>
      </c>
      <c r="BG136" s="172">
        <f t="shared" si="6"/>
        <v>0</v>
      </c>
      <c r="BH136" s="172">
        <f t="shared" si="7"/>
        <v>0</v>
      </c>
      <c r="BI136" s="172">
        <f t="shared" si="8"/>
        <v>0</v>
      </c>
      <c r="BJ136" s="14" t="s">
        <v>82</v>
      </c>
      <c r="BK136" s="172">
        <f t="shared" si="9"/>
        <v>0</v>
      </c>
      <c r="BL136" s="14" t="s">
        <v>536</v>
      </c>
      <c r="BM136" s="171" t="s">
        <v>692</v>
      </c>
    </row>
    <row r="137" spans="1:65" s="2" customFormat="1" ht="21.75" customHeight="1">
      <c r="A137" s="29"/>
      <c r="B137" s="158"/>
      <c r="C137" s="159" t="s">
        <v>540</v>
      </c>
      <c r="D137" s="159" t="s">
        <v>166</v>
      </c>
      <c r="E137" s="160" t="s">
        <v>210</v>
      </c>
      <c r="F137" s="161" t="s">
        <v>2188</v>
      </c>
      <c r="G137" s="162" t="s">
        <v>1886</v>
      </c>
      <c r="H137" s="163">
        <v>10</v>
      </c>
      <c r="I137" s="164"/>
      <c r="J137" s="165">
        <f t="shared" si="0"/>
        <v>0</v>
      </c>
      <c r="K137" s="166"/>
      <c r="L137" s="30"/>
      <c r="M137" s="167" t="s">
        <v>1</v>
      </c>
      <c r="N137" s="168" t="s">
        <v>39</v>
      </c>
      <c r="O137" s="55"/>
      <c r="P137" s="169">
        <f t="shared" si="1"/>
        <v>0</v>
      </c>
      <c r="Q137" s="169">
        <v>0</v>
      </c>
      <c r="R137" s="169">
        <f t="shared" si="2"/>
        <v>0</v>
      </c>
      <c r="S137" s="169">
        <v>0</v>
      </c>
      <c r="T137" s="170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1" t="s">
        <v>536</v>
      </c>
      <c r="AT137" s="171" t="s">
        <v>166</v>
      </c>
      <c r="AU137" s="171" t="s">
        <v>84</v>
      </c>
      <c r="AY137" s="14" t="s">
        <v>163</v>
      </c>
      <c r="BE137" s="172">
        <f t="shared" si="4"/>
        <v>0</v>
      </c>
      <c r="BF137" s="172">
        <f t="shared" si="5"/>
        <v>0</v>
      </c>
      <c r="BG137" s="172">
        <f t="shared" si="6"/>
        <v>0</v>
      </c>
      <c r="BH137" s="172">
        <f t="shared" si="7"/>
        <v>0</v>
      </c>
      <c r="BI137" s="172">
        <f t="shared" si="8"/>
        <v>0</v>
      </c>
      <c r="BJ137" s="14" t="s">
        <v>82</v>
      </c>
      <c r="BK137" s="172">
        <f t="shared" si="9"/>
        <v>0</v>
      </c>
      <c r="BL137" s="14" t="s">
        <v>536</v>
      </c>
      <c r="BM137" s="171" t="s">
        <v>788</v>
      </c>
    </row>
    <row r="138" spans="1:65" s="2" customFormat="1" ht="21.75" customHeight="1">
      <c r="A138" s="29"/>
      <c r="B138" s="158"/>
      <c r="C138" s="159" t="s">
        <v>560</v>
      </c>
      <c r="D138" s="159" t="s">
        <v>166</v>
      </c>
      <c r="E138" s="160" t="s">
        <v>470</v>
      </c>
      <c r="F138" s="161" t="s">
        <v>2189</v>
      </c>
      <c r="G138" s="162" t="s">
        <v>1886</v>
      </c>
      <c r="H138" s="163">
        <v>4</v>
      </c>
      <c r="I138" s="164"/>
      <c r="J138" s="165">
        <f t="shared" si="0"/>
        <v>0</v>
      </c>
      <c r="K138" s="166"/>
      <c r="L138" s="30"/>
      <c r="M138" s="167" t="s">
        <v>1</v>
      </c>
      <c r="N138" s="168" t="s">
        <v>39</v>
      </c>
      <c r="O138" s="55"/>
      <c r="P138" s="169">
        <f t="shared" si="1"/>
        <v>0</v>
      </c>
      <c r="Q138" s="169">
        <v>0</v>
      </c>
      <c r="R138" s="169">
        <f t="shared" si="2"/>
        <v>0</v>
      </c>
      <c r="S138" s="169">
        <v>0</v>
      </c>
      <c r="T138" s="170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1" t="s">
        <v>536</v>
      </c>
      <c r="AT138" s="171" t="s">
        <v>166</v>
      </c>
      <c r="AU138" s="171" t="s">
        <v>84</v>
      </c>
      <c r="AY138" s="14" t="s">
        <v>163</v>
      </c>
      <c r="BE138" s="172">
        <f t="shared" si="4"/>
        <v>0</v>
      </c>
      <c r="BF138" s="172">
        <f t="shared" si="5"/>
        <v>0</v>
      </c>
      <c r="BG138" s="172">
        <f t="shared" si="6"/>
        <v>0</v>
      </c>
      <c r="BH138" s="172">
        <f t="shared" si="7"/>
        <v>0</v>
      </c>
      <c r="BI138" s="172">
        <f t="shared" si="8"/>
        <v>0</v>
      </c>
      <c r="BJ138" s="14" t="s">
        <v>82</v>
      </c>
      <c r="BK138" s="172">
        <f t="shared" si="9"/>
        <v>0</v>
      </c>
      <c r="BL138" s="14" t="s">
        <v>536</v>
      </c>
      <c r="BM138" s="171" t="s">
        <v>637</v>
      </c>
    </row>
    <row r="139" spans="1:65" s="2" customFormat="1" ht="21.75" customHeight="1">
      <c r="A139" s="29"/>
      <c r="B139" s="158"/>
      <c r="C139" s="159" t="s">
        <v>617</v>
      </c>
      <c r="D139" s="159" t="s">
        <v>166</v>
      </c>
      <c r="E139" s="160" t="s">
        <v>109</v>
      </c>
      <c r="F139" s="161" t="s">
        <v>2190</v>
      </c>
      <c r="G139" s="162" t="s">
        <v>1886</v>
      </c>
      <c r="H139" s="163">
        <v>10</v>
      </c>
      <c r="I139" s="164"/>
      <c r="J139" s="165">
        <f t="shared" si="0"/>
        <v>0</v>
      </c>
      <c r="K139" s="166"/>
      <c r="L139" s="30"/>
      <c r="M139" s="167" t="s">
        <v>1</v>
      </c>
      <c r="N139" s="168" t="s">
        <v>39</v>
      </c>
      <c r="O139" s="55"/>
      <c r="P139" s="169">
        <f t="shared" si="1"/>
        <v>0</v>
      </c>
      <c r="Q139" s="169">
        <v>0</v>
      </c>
      <c r="R139" s="169">
        <f t="shared" si="2"/>
        <v>0</v>
      </c>
      <c r="S139" s="169">
        <v>0</v>
      </c>
      <c r="T139" s="170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1" t="s">
        <v>536</v>
      </c>
      <c r="AT139" s="171" t="s">
        <v>166</v>
      </c>
      <c r="AU139" s="171" t="s">
        <v>84</v>
      </c>
      <c r="AY139" s="14" t="s">
        <v>163</v>
      </c>
      <c r="BE139" s="172">
        <f t="shared" si="4"/>
        <v>0</v>
      </c>
      <c r="BF139" s="172">
        <f t="shared" si="5"/>
        <v>0</v>
      </c>
      <c r="BG139" s="172">
        <f t="shared" si="6"/>
        <v>0</v>
      </c>
      <c r="BH139" s="172">
        <f t="shared" si="7"/>
        <v>0</v>
      </c>
      <c r="BI139" s="172">
        <f t="shared" si="8"/>
        <v>0</v>
      </c>
      <c r="BJ139" s="14" t="s">
        <v>82</v>
      </c>
      <c r="BK139" s="172">
        <f t="shared" si="9"/>
        <v>0</v>
      </c>
      <c r="BL139" s="14" t="s">
        <v>536</v>
      </c>
      <c r="BM139" s="171" t="s">
        <v>641</v>
      </c>
    </row>
    <row r="140" spans="1:65" s="2" customFormat="1" ht="21.75" customHeight="1">
      <c r="A140" s="29"/>
      <c r="B140" s="158"/>
      <c r="C140" s="159" t="s">
        <v>544</v>
      </c>
      <c r="D140" s="159" t="s">
        <v>166</v>
      </c>
      <c r="E140" s="160" t="s">
        <v>609</v>
      </c>
      <c r="F140" s="161" t="s">
        <v>2191</v>
      </c>
      <c r="G140" s="162" t="s">
        <v>1886</v>
      </c>
      <c r="H140" s="163">
        <v>8</v>
      </c>
      <c r="I140" s="164"/>
      <c r="J140" s="165">
        <f t="shared" si="0"/>
        <v>0</v>
      </c>
      <c r="K140" s="166"/>
      <c r="L140" s="30"/>
      <c r="M140" s="167" t="s">
        <v>1</v>
      </c>
      <c r="N140" s="168" t="s">
        <v>39</v>
      </c>
      <c r="O140" s="55"/>
      <c r="P140" s="169">
        <f t="shared" si="1"/>
        <v>0</v>
      </c>
      <c r="Q140" s="169">
        <v>0</v>
      </c>
      <c r="R140" s="169">
        <f t="shared" si="2"/>
        <v>0</v>
      </c>
      <c r="S140" s="169">
        <v>0</v>
      </c>
      <c r="T140" s="170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1" t="s">
        <v>536</v>
      </c>
      <c r="AT140" s="171" t="s">
        <v>166</v>
      </c>
      <c r="AU140" s="171" t="s">
        <v>84</v>
      </c>
      <c r="AY140" s="14" t="s">
        <v>163</v>
      </c>
      <c r="BE140" s="172">
        <f t="shared" si="4"/>
        <v>0</v>
      </c>
      <c r="BF140" s="172">
        <f t="shared" si="5"/>
        <v>0</v>
      </c>
      <c r="BG140" s="172">
        <f t="shared" si="6"/>
        <v>0</v>
      </c>
      <c r="BH140" s="172">
        <f t="shared" si="7"/>
        <v>0</v>
      </c>
      <c r="BI140" s="172">
        <f t="shared" si="8"/>
        <v>0</v>
      </c>
      <c r="BJ140" s="14" t="s">
        <v>82</v>
      </c>
      <c r="BK140" s="172">
        <f t="shared" si="9"/>
        <v>0</v>
      </c>
      <c r="BL140" s="14" t="s">
        <v>536</v>
      </c>
      <c r="BM140" s="171" t="s">
        <v>645</v>
      </c>
    </row>
    <row r="141" spans="1:65" s="2" customFormat="1" ht="21.75" customHeight="1">
      <c r="A141" s="29"/>
      <c r="B141" s="158"/>
      <c r="C141" s="159" t="s">
        <v>7</v>
      </c>
      <c r="D141" s="159" t="s">
        <v>166</v>
      </c>
      <c r="E141" s="160" t="s">
        <v>1368</v>
      </c>
      <c r="F141" s="161" t="s">
        <v>2192</v>
      </c>
      <c r="G141" s="162" t="s">
        <v>1886</v>
      </c>
      <c r="H141" s="163">
        <v>4</v>
      </c>
      <c r="I141" s="164"/>
      <c r="J141" s="165">
        <f t="shared" si="0"/>
        <v>0</v>
      </c>
      <c r="K141" s="166"/>
      <c r="L141" s="30"/>
      <c r="M141" s="167" t="s">
        <v>1</v>
      </c>
      <c r="N141" s="168" t="s">
        <v>39</v>
      </c>
      <c r="O141" s="55"/>
      <c r="P141" s="169">
        <f t="shared" si="1"/>
        <v>0</v>
      </c>
      <c r="Q141" s="169">
        <v>0</v>
      </c>
      <c r="R141" s="169">
        <f t="shared" si="2"/>
        <v>0</v>
      </c>
      <c r="S141" s="169">
        <v>0</v>
      </c>
      <c r="T141" s="170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1" t="s">
        <v>536</v>
      </c>
      <c r="AT141" s="171" t="s">
        <v>166</v>
      </c>
      <c r="AU141" s="171" t="s">
        <v>84</v>
      </c>
      <c r="AY141" s="14" t="s">
        <v>163</v>
      </c>
      <c r="BE141" s="172">
        <f t="shared" si="4"/>
        <v>0</v>
      </c>
      <c r="BF141" s="172">
        <f t="shared" si="5"/>
        <v>0</v>
      </c>
      <c r="BG141" s="172">
        <f t="shared" si="6"/>
        <v>0</v>
      </c>
      <c r="BH141" s="172">
        <f t="shared" si="7"/>
        <v>0</v>
      </c>
      <c r="BI141" s="172">
        <f t="shared" si="8"/>
        <v>0</v>
      </c>
      <c r="BJ141" s="14" t="s">
        <v>82</v>
      </c>
      <c r="BK141" s="172">
        <f t="shared" si="9"/>
        <v>0</v>
      </c>
      <c r="BL141" s="14" t="s">
        <v>536</v>
      </c>
      <c r="BM141" s="171" t="s">
        <v>516</v>
      </c>
    </row>
    <row r="142" spans="1:65" s="2" customFormat="1" ht="16.5" customHeight="1">
      <c r="A142" s="29"/>
      <c r="B142" s="158"/>
      <c r="C142" s="159" t="s">
        <v>584</v>
      </c>
      <c r="D142" s="159" t="s">
        <v>166</v>
      </c>
      <c r="E142" s="160" t="s">
        <v>613</v>
      </c>
      <c r="F142" s="161" t="s">
        <v>2193</v>
      </c>
      <c r="G142" s="162" t="s">
        <v>1886</v>
      </c>
      <c r="H142" s="163">
        <v>7</v>
      </c>
      <c r="I142" s="164"/>
      <c r="J142" s="165">
        <f t="shared" si="0"/>
        <v>0</v>
      </c>
      <c r="K142" s="166"/>
      <c r="L142" s="30"/>
      <c r="M142" s="167" t="s">
        <v>1</v>
      </c>
      <c r="N142" s="168" t="s">
        <v>39</v>
      </c>
      <c r="O142" s="55"/>
      <c r="P142" s="169">
        <f t="shared" si="1"/>
        <v>0</v>
      </c>
      <c r="Q142" s="169">
        <v>0</v>
      </c>
      <c r="R142" s="169">
        <f t="shared" si="2"/>
        <v>0</v>
      </c>
      <c r="S142" s="169">
        <v>0</v>
      </c>
      <c r="T142" s="170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1" t="s">
        <v>536</v>
      </c>
      <c r="AT142" s="171" t="s">
        <v>166</v>
      </c>
      <c r="AU142" s="171" t="s">
        <v>84</v>
      </c>
      <c r="AY142" s="14" t="s">
        <v>163</v>
      </c>
      <c r="BE142" s="172">
        <f t="shared" si="4"/>
        <v>0</v>
      </c>
      <c r="BF142" s="172">
        <f t="shared" si="5"/>
        <v>0</v>
      </c>
      <c r="BG142" s="172">
        <f t="shared" si="6"/>
        <v>0</v>
      </c>
      <c r="BH142" s="172">
        <f t="shared" si="7"/>
        <v>0</v>
      </c>
      <c r="BI142" s="172">
        <f t="shared" si="8"/>
        <v>0</v>
      </c>
      <c r="BJ142" s="14" t="s">
        <v>82</v>
      </c>
      <c r="BK142" s="172">
        <f t="shared" si="9"/>
        <v>0</v>
      </c>
      <c r="BL142" s="14" t="s">
        <v>536</v>
      </c>
      <c r="BM142" s="171" t="s">
        <v>1468</v>
      </c>
    </row>
    <row r="143" spans="1:65" s="2" customFormat="1" ht="21.75" customHeight="1">
      <c r="A143" s="29"/>
      <c r="B143" s="158"/>
      <c r="C143" s="159" t="s">
        <v>580</v>
      </c>
      <c r="D143" s="159" t="s">
        <v>166</v>
      </c>
      <c r="E143" s="160" t="s">
        <v>568</v>
      </c>
      <c r="F143" s="161" t="s">
        <v>2194</v>
      </c>
      <c r="G143" s="162" t="s">
        <v>1886</v>
      </c>
      <c r="H143" s="163">
        <v>6</v>
      </c>
      <c r="I143" s="164"/>
      <c r="J143" s="165">
        <f t="shared" si="0"/>
        <v>0</v>
      </c>
      <c r="K143" s="166"/>
      <c r="L143" s="30"/>
      <c r="M143" s="167" t="s">
        <v>1</v>
      </c>
      <c r="N143" s="168" t="s">
        <v>39</v>
      </c>
      <c r="O143" s="55"/>
      <c r="P143" s="169">
        <f t="shared" si="1"/>
        <v>0</v>
      </c>
      <c r="Q143" s="169">
        <v>0</v>
      </c>
      <c r="R143" s="169">
        <f t="shared" si="2"/>
        <v>0</v>
      </c>
      <c r="S143" s="169">
        <v>0</v>
      </c>
      <c r="T143" s="170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1" t="s">
        <v>536</v>
      </c>
      <c r="AT143" s="171" t="s">
        <v>166</v>
      </c>
      <c r="AU143" s="171" t="s">
        <v>84</v>
      </c>
      <c r="AY143" s="14" t="s">
        <v>163</v>
      </c>
      <c r="BE143" s="172">
        <f t="shared" si="4"/>
        <v>0</v>
      </c>
      <c r="BF143" s="172">
        <f t="shared" si="5"/>
        <v>0</v>
      </c>
      <c r="BG143" s="172">
        <f t="shared" si="6"/>
        <v>0</v>
      </c>
      <c r="BH143" s="172">
        <f t="shared" si="7"/>
        <v>0</v>
      </c>
      <c r="BI143" s="172">
        <f t="shared" si="8"/>
        <v>0</v>
      </c>
      <c r="BJ143" s="14" t="s">
        <v>82</v>
      </c>
      <c r="BK143" s="172">
        <f t="shared" si="9"/>
        <v>0</v>
      </c>
      <c r="BL143" s="14" t="s">
        <v>536</v>
      </c>
      <c r="BM143" s="171" t="s">
        <v>723</v>
      </c>
    </row>
    <row r="144" spans="1:65" s="2" customFormat="1" ht="16.5" customHeight="1">
      <c r="A144" s="29"/>
      <c r="B144" s="158"/>
      <c r="C144" s="159" t="s">
        <v>548</v>
      </c>
      <c r="D144" s="159" t="s">
        <v>166</v>
      </c>
      <c r="E144" s="160" t="s">
        <v>2195</v>
      </c>
      <c r="F144" s="161" t="s">
        <v>2196</v>
      </c>
      <c r="G144" s="162" t="s">
        <v>1886</v>
      </c>
      <c r="H144" s="163">
        <v>18</v>
      </c>
      <c r="I144" s="164"/>
      <c r="J144" s="165">
        <f t="shared" si="0"/>
        <v>0</v>
      </c>
      <c r="K144" s="166"/>
      <c r="L144" s="30"/>
      <c r="M144" s="167" t="s">
        <v>1</v>
      </c>
      <c r="N144" s="168" t="s">
        <v>39</v>
      </c>
      <c r="O144" s="55"/>
      <c r="P144" s="169">
        <f t="shared" si="1"/>
        <v>0</v>
      </c>
      <c r="Q144" s="169">
        <v>0</v>
      </c>
      <c r="R144" s="169">
        <f t="shared" si="2"/>
        <v>0</v>
      </c>
      <c r="S144" s="169">
        <v>0</v>
      </c>
      <c r="T144" s="170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1" t="s">
        <v>536</v>
      </c>
      <c r="AT144" s="171" t="s">
        <v>166</v>
      </c>
      <c r="AU144" s="171" t="s">
        <v>84</v>
      </c>
      <c r="AY144" s="14" t="s">
        <v>163</v>
      </c>
      <c r="BE144" s="172">
        <f t="shared" si="4"/>
        <v>0</v>
      </c>
      <c r="BF144" s="172">
        <f t="shared" si="5"/>
        <v>0</v>
      </c>
      <c r="BG144" s="172">
        <f t="shared" si="6"/>
        <v>0</v>
      </c>
      <c r="BH144" s="172">
        <f t="shared" si="7"/>
        <v>0</v>
      </c>
      <c r="BI144" s="172">
        <f t="shared" si="8"/>
        <v>0</v>
      </c>
      <c r="BJ144" s="14" t="s">
        <v>82</v>
      </c>
      <c r="BK144" s="172">
        <f t="shared" si="9"/>
        <v>0</v>
      </c>
      <c r="BL144" s="14" t="s">
        <v>536</v>
      </c>
      <c r="BM144" s="171" t="s">
        <v>225</v>
      </c>
    </row>
    <row r="145" spans="1:65" s="2" customFormat="1" ht="21.75" customHeight="1">
      <c r="A145" s="29"/>
      <c r="B145" s="158"/>
      <c r="C145" s="159" t="s">
        <v>272</v>
      </c>
      <c r="D145" s="159" t="s">
        <v>166</v>
      </c>
      <c r="E145" s="160" t="s">
        <v>2197</v>
      </c>
      <c r="F145" s="161" t="s">
        <v>2198</v>
      </c>
      <c r="G145" s="162" t="s">
        <v>1886</v>
      </c>
      <c r="H145" s="163">
        <v>2</v>
      </c>
      <c r="I145" s="164"/>
      <c r="J145" s="165">
        <f t="shared" si="0"/>
        <v>0</v>
      </c>
      <c r="K145" s="166"/>
      <c r="L145" s="30"/>
      <c r="M145" s="167" t="s">
        <v>1</v>
      </c>
      <c r="N145" s="168" t="s">
        <v>39</v>
      </c>
      <c r="O145" s="55"/>
      <c r="P145" s="169">
        <f t="shared" si="1"/>
        <v>0</v>
      </c>
      <c r="Q145" s="169">
        <v>0</v>
      </c>
      <c r="R145" s="169">
        <f t="shared" si="2"/>
        <v>0</v>
      </c>
      <c r="S145" s="169">
        <v>0</v>
      </c>
      <c r="T145" s="170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1" t="s">
        <v>536</v>
      </c>
      <c r="AT145" s="171" t="s">
        <v>166</v>
      </c>
      <c r="AU145" s="171" t="s">
        <v>84</v>
      </c>
      <c r="AY145" s="14" t="s">
        <v>163</v>
      </c>
      <c r="BE145" s="172">
        <f t="shared" si="4"/>
        <v>0</v>
      </c>
      <c r="BF145" s="172">
        <f t="shared" si="5"/>
        <v>0</v>
      </c>
      <c r="BG145" s="172">
        <f t="shared" si="6"/>
        <v>0</v>
      </c>
      <c r="BH145" s="172">
        <f t="shared" si="7"/>
        <v>0</v>
      </c>
      <c r="BI145" s="172">
        <f t="shared" si="8"/>
        <v>0</v>
      </c>
      <c r="BJ145" s="14" t="s">
        <v>82</v>
      </c>
      <c r="BK145" s="172">
        <f t="shared" si="9"/>
        <v>0</v>
      </c>
      <c r="BL145" s="14" t="s">
        <v>536</v>
      </c>
      <c r="BM145" s="171" t="s">
        <v>213</v>
      </c>
    </row>
    <row r="146" spans="1:65" s="2" customFormat="1" ht="33" customHeight="1">
      <c r="A146" s="29"/>
      <c r="B146" s="158"/>
      <c r="C146" s="159" t="s">
        <v>268</v>
      </c>
      <c r="D146" s="159" t="s">
        <v>166</v>
      </c>
      <c r="E146" s="160" t="s">
        <v>2199</v>
      </c>
      <c r="F146" s="161" t="s">
        <v>2200</v>
      </c>
      <c r="G146" s="162" t="s">
        <v>1886</v>
      </c>
      <c r="H146" s="163">
        <v>5</v>
      </c>
      <c r="I146" s="164"/>
      <c r="J146" s="165">
        <f t="shared" si="0"/>
        <v>0</v>
      </c>
      <c r="K146" s="166"/>
      <c r="L146" s="30"/>
      <c r="M146" s="167" t="s">
        <v>1</v>
      </c>
      <c r="N146" s="168" t="s">
        <v>39</v>
      </c>
      <c r="O146" s="55"/>
      <c r="P146" s="169">
        <f t="shared" si="1"/>
        <v>0</v>
      </c>
      <c r="Q146" s="169">
        <v>0</v>
      </c>
      <c r="R146" s="169">
        <f t="shared" si="2"/>
        <v>0</v>
      </c>
      <c r="S146" s="169">
        <v>0</v>
      </c>
      <c r="T146" s="170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1" t="s">
        <v>536</v>
      </c>
      <c r="AT146" s="171" t="s">
        <v>166</v>
      </c>
      <c r="AU146" s="171" t="s">
        <v>84</v>
      </c>
      <c r="AY146" s="14" t="s">
        <v>163</v>
      </c>
      <c r="BE146" s="172">
        <f t="shared" si="4"/>
        <v>0</v>
      </c>
      <c r="BF146" s="172">
        <f t="shared" si="5"/>
        <v>0</v>
      </c>
      <c r="BG146" s="172">
        <f t="shared" si="6"/>
        <v>0</v>
      </c>
      <c r="BH146" s="172">
        <f t="shared" si="7"/>
        <v>0</v>
      </c>
      <c r="BI146" s="172">
        <f t="shared" si="8"/>
        <v>0</v>
      </c>
      <c r="BJ146" s="14" t="s">
        <v>82</v>
      </c>
      <c r="BK146" s="172">
        <f t="shared" si="9"/>
        <v>0</v>
      </c>
      <c r="BL146" s="14" t="s">
        <v>536</v>
      </c>
      <c r="BM146" s="171" t="s">
        <v>1497</v>
      </c>
    </row>
    <row r="147" spans="1:65" s="2" customFormat="1" ht="16.5" customHeight="1">
      <c r="A147" s="29"/>
      <c r="B147" s="158"/>
      <c r="C147" s="159" t="s">
        <v>264</v>
      </c>
      <c r="D147" s="159" t="s">
        <v>166</v>
      </c>
      <c r="E147" s="160" t="s">
        <v>2201</v>
      </c>
      <c r="F147" s="161" t="s">
        <v>2202</v>
      </c>
      <c r="G147" s="162" t="s">
        <v>287</v>
      </c>
      <c r="H147" s="163">
        <v>225</v>
      </c>
      <c r="I147" s="164"/>
      <c r="J147" s="165">
        <f t="shared" si="0"/>
        <v>0</v>
      </c>
      <c r="K147" s="166"/>
      <c r="L147" s="30"/>
      <c r="M147" s="167" t="s">
        <v>1</v>
      </c>
      <c r="N147" s="168" t="s">
        <v>39</v>
      </c>
      <c r="O147" s="55"/>
      <c r="P147" s="169">
        <f t="shared" si="1"/>
        <v>0</v>
      </c>
      <c r="Q147" s="169">
        <v>0</v>
      </c>
      <c r="R147" s="169">
        <f t="shared" si="2"/>
        <v>0</v>
      </c>
      <c r="S147" s="169">
        <v>0</v>
      </c>
      <c r="T147" s="170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1" t="s">
        <v>536</v>
      </c>
      <c r="AT147" s="171" t="s">
        <v>166</v>
      </c>
      <c r="AU147" s="171" t="s">
        <v>84</v>
      </c>
      <c r="AY147" s="14" t="s">
        <v>163</v>
      </c>
      <c r="BE147" s="172">
        <f t="shared" si="4"/>
        <v>0</v>
      </c>
      <c r="BF147" s="172">
        <f t="shared" si="5"/>
        <v>0</v>
      </c>
      <c r="BG147" s="172">
        <f t="shared" si="6"/>
        <v>0</v>
      </c>
      <c r="BH147" s="172">
        <f t="shared" si="7"/>
        <v>0</v>
      </c>
      <c r="BI147" s="172">
        <f t="shared" si="8"/>
        <v>0</v>
      </c>
      <c r="BJ147" s="14" t="s">
        <v>82</v>
      </c>
      <c r="BK147" s="172">
        <f t="shared" si="9"/>
        <v>0</v>
      </c>
      <c r="BL147" s="14" t="s">
        <v>536</v>
      </c>
      <c r="BM147" s="171" t="s">
        <v>1505</v>
      </c>
    </row>
    <row r="148" spans="1:65" s="2" customFormat="1" ht="16.5" customHeight="1">
      <c r="A148" s="29"/>
      <c r="B148" s="158"/>
      <c r="C148" s="159" t="s">
        <v>501</v>
      </c>
      <c r="D148" s="159" t="s">
        <v>166</v>
      </c>
      <c r="E148" s="160" t="s">
        <v>2203</v>
      </c>
      <c r="F148" s="161" t="s">
        <v>2204</v>
      </c>
      <c r="G148" s="162" t="s">
        <v>287</v>
      </c>
      <c r="H148" s="163">
        <v>65</v>
      </c>
      <c r="I148" s="164"/>
      <c r="J148" s="165">
        <f t="shared" si="0"/>
        <v>0</v>
      </c>
      <c r="K148" s="166"/>
      <c r="L148" s="30"/>
      <c r="M148" s="167" t="s">
        <v>1</v>
      </c>
      <c r="N148" s="168" t="s">
        <v>39</v>
      </c>
      <c r="O148" s="55"/>
      <c r="P148" s="169">
        <f t="shared" si="1"/>
        <v>0</v>
      </c>
      <c r="Q148" s="169">
        <v>0</v>
      </c>
      <c r="R148" s="169">
        <f t="shared" si="2"/>
        <v>0</v>
      </c>
      <c r="S148" s="169">
        <v>0</v>
      </c>
      <c r="T148" s="170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1" t="s">
        <v>536</v>
      </c>
      <c r="AT148" s="171" t="s">
        <v>166</v>
      </c>
      <c r="AU148" s="171" t="s">
        <v>84</v>
      </c>
      <c r="AY148" s="14" t="s">
        <v>163</v>
      </c>
      <c r="BE148" s="172">
        <f t="shared" si="4"/>
        <v>0</v>
      </c>
      <c r="BF148" s="172">
        <f t="shared" si="5"/>
        <v>0</v>
      </c>
      <c r="BG148" s="172">
        <f t="shared" si="6"/>
        <v>0</v>
      </c>
      <c r="BH148" s="172">
        <f t="shared" si="7"/>
        <v>0</v>
      </c>
      <c r="BI148" s="172">
        <f t="shared" si="8"/>
        <v>0</v>
      </c>
      <c r="BJ148" s="14" t="s">
        <v>82</v>
      </c>
      <c r="BK148" s="172">
        <f t="shared" si="9"/>
        <v>0</v>
      </c>
      <c r="BL148" s="14" t="s">
        <v>536</v>
      </c>
      <c r="BM148" s="171" t="s">
        <v>1513</v>
      </c>
    </row>
    <row r="149" spans="1:65" s="2" customFormat="1" ht="16.5" customHeight="1">
      <c r="A149" s="29"/>
      <c r="B149" s="158"/>
      <c r="C149" s="159" t="s">
        <v>505</v>
      </c>
      <c r="D149" s="159" t="s">
        <v>166</v>
      </c>
      <c r="E149" s="160" t="s">
        <v>2205</v>
      </c>
      <c r="F149" s="161" t="s">
        <v>2206</v>
      </c>
      <c r="G149" s="162" t="s">
        <v>287</v>
      </c>
      <c r="H149" s="163">
        <v>160</v>
      </c>
      <c r="I149" s="164"/>
      <c r="J149" s="165">
        <f t="shared" si="0"/>
        <v>0</v>
      </c>
      <c r="K149" s="166"/>
      <c r="L149" s="30"/>
      <c r="M149" s="167" t="s">
        <v>1</v>
      </c>
      <c r="N149" s="168" t="s">
        <v>39</v>
      </c>
      <c r="O149" s="55"/>
      <c r="P149" s="169">
        <f t="shared" si="1"/>
        <v>0</v>
      </c>
      <c r="Q149" s="169">
        <v>0</v>
      </c>
      <c r="R149" s="169">
        <f t="shared" si="2"/>
        <v>0</v>
      </c>
      <c r="S149" s="169">
        <v>0</v>
      </c>
      <c r="T149" s="170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1" t="s">
        <v>536</v>
      </c>
      <c r="AT149" s="171" t="s">
        <v>166</v>
      </c>
      <c r="AU149" s="171" t="s">
        <v>84</v>
      </c>
      <c r="AY149" s="14" t="s">
        <v>163</v>
      </c>
      <c r="BE149" s="172">
        <f t="shared" si="4"/>
        <v>0</v>
      </c>
      <c r="BF149" s="172">
        <f t="shared" si="5"/>
        <v>0</v>
      </c>
      <c r="BG149" s="172">
        <f t="shared" si="6"/>
        <v>0</v>
      </c>
      <c r="BH149" s="172">
        <f t="shared" si="7"/>
        <v>0</v>
      </c>
      <c r="BI149" s="172">
        <f t="shared" si="8"/>
        <v>0</v>
      </c>
      <c r="BJ149" s="14" t="s">
        <v>82</v>
      </c>
      <c r="BK149" s="172">
        <f t="shared" si="9"/>
        <v>0</v>
      </c>
      <c r="BL149" s="14" t="s">
        <v>536</v>
      </c>
      <c r="BM149" s="171" t="s">
        <v>1521</v>
      </c>
    </row>
    <row r="150" spans="1:65" s="2" customFormat="1" ht="16.5" customHeight="1">
      <c r="A150" s="29"/>
      <c r="B150" s="158"/>
      <c r="C150" s="159" t="s">
        <v>520</v>
      </c>
      <c r="D150" s="159" t="s">
        <v>166</v>
      </c>
      <c r="E150" s="160" t="s">
        <v>2207</v>
      </c>
      <c r="F150" s="161" t="s">
        <v>2208</v>
      </c>
      <c r="G150" s="162" t="s">
        <v>287</v>
      </c>
      <c r="H150" s="163">
        <v>180</v>
      </c>
      <c r="I150" s="164"/>
      <c r="J150" s="165">
        <f t="shared" si="0"/>
        <v>0</v>
      </c>
      <c r="K150" s="166"/>
      <c r="L150" s="30"/>
      <c r="M150" s="167" t="s">
        <v>1</v>
      </c>
      <c r="N150" s="168" t="s">
        <v>39</v>
      </c>
      <c r="O150" s="55"/>
      <c r="P150" s="169">
        <f t="shared" si="1"/>
        <v>0</v>
      </c>
      <c r="Q150" s="169">
        <v>0</v>
      </c>
      <c r="R150" s="169">
        <f t="shared" si="2"/>
        <v>0</v>
      </c>
      <c r="S150" s="169">
        <v>0</v>
      </c>
      <c r="T150" s="170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1" t="s">
        <v>536</v>
      </c>
      <c r="AT150" s="171" t="s">
        <v>166</v>
      </c>
      <c r="AU150" s="171" t="s">
        <v>84</v>
      </c>
      <c r="AY150" s="14" t="s">
        <v>163</v>
      </c>
      <c r="BE150" s="172">
        <f t="shared" si="4"/>
        <v>0</v>
      </c>
      <c r="BF150" s="172">
        <f t="shared" si="5"/>
        <v>0</v>
      </c>
      <c r="BG150" s="172">
        <f t="shared" si="6"/>
        <v>0</v>
      </c>
      <c r="BH150" s="172">
        <f t="shared" si="7"/>
        <v>0</v>
      </c>
      <c r="BI150" s="172">
        <f t="shared" si="8"/>
        <v>0</v>
      </c>
      <c r="BJ150" s="14" t="s">
        <v>82</v>
      </c>
      <c r="BK150" s="172">
        <f t="shared" si="9"/>
        <v>0</v>
      </c>
      <c r="BL150" s="14" t="s">
        <v>536</v>
      </c>
      <c r="BM150" s="171" t="s">
        <v>466</v>
      </c>
    </row>
    <row r="151" spans="1:65" s="2" customFormat="1" ht="16.5" customHeight="1">
      <c r="A151" s="29"/>
      <c r="B151" s="158"/>
      <c r="C151" s="159" t="s">
        <v>776</v>
      </c>
      <c r="D151" s="159" t="s">
        <v>166</v>
      </c>
      <c r="E151" s="160" t="s">
        <v>2209</v>
      </c>
      <c r="F151" s="161" t="s">
        <v>2210</v>
      </c>
      <c r="G151" s="162" t="s">
        <v>287</v>
      </c>
      <c r="H151" s="163">
        <v>820</v>
      </c>
      <c r="I151" s="164"/>
      <c r="J151" s="165">
        <f t="shared" si="0"/>
        <v>0</v>
      </c>
      <c r="K151" s="166"/>
      <c r="L151" s="30"/>
      <c r="M151" s="167" t="s">
        <v>1</v>
      </c>
      <c r="N151" s="168" t="s">
        <v>39</v>
      </c>
      <c r="O151" s="55"/>
      <c r="P151" s="169">
        <f t="shared" si="1"/>
        <v>0</v>
      </c>
      <c r="Q151" s="169">
        <v>0</v>
      </c>
      <c r="R151" s="169">
        <f t="shared" si="2"/>
        <v>0</v>
      </c>
      <c r="S151" s="169">
        <v>0</v>
      </c>
      <c r="T151" s="170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1" t="s">
        <v>536</v>
      </c>
      <c r="AT151" s="171" t="s">
        <v>166</v>
      </c>
      <c r="AU151" s="171" t="s">
        <v>84</v>
      </c>
      <c r="AY151" s="14" t="s">
        <v>163</v>
      </c>
      <c r="BE151" s="172">
        <f t="shared" si="4"/>
        <v>0</v>
      </c>
      <c r="BF151" s="172">
        <f t="shared" si="5"/>
        <v>0</v>
      </c>
      <c r="BG151" s="172">
        <f t="shared" si="6"/>
        <v>0</v>
      </c>
      <c r="BH151" s="172">
        <f t="shared" si="7"/>
        <v>0</v>
      </c>
      <c r="BI151" s="172">
        <f t="shared" si="8"/>
        <v>0</v>
      </c>
      <c r="BJ151" s="14" t="s">
        <v>82</v>
      </c>
      <c r="BK151" s="172">
        <f t="shared" si="9"/>
        <v>0</v>
      </c>
      <c r="BL151" s="14" t="s">
        <v>536</v>
      </c>
      <c r="BM151" s="171" t="s">
        <v>689</v>
      </c>
    </row>
    <row r="152" spans="1:65" s="2" customFormat="1" ht="16.5" customHeight="1">
      <c r="A152" s="29"/>
      <c r="B152" s="158"/>
      <c r="C152" s="159" t="s">
        <v>692</v>
      </c>
      <c r="D152" s="159" t="s">
        <v>166</v>
      </c>
      <c r="E152" s="160" t="s">
        <v>2211</v>
      </c>
      <c r="F152" s="161" t="s">
        <v>2212</v>
      </c>
      <c r="G152" s="162" t="s">
        <v>287</v>
      </c>
      <c r="H152" s="163">
        <v>25</v>
      </c>
      <c r="I152" s="164"/>
      <c r="J152" s="165">
        <f t="shared" si="0"/>
        <v>0</v>
      </c>
      <c r="K152" s="166"/>
      <c r="L152" s="30"/>
      <c r="M152" s="167" t="s">
        <v>1</v>
      </c>
      <c r="N152" s="168" t="s">
        <v>39</v>
      </c>
      <c r="O152" s="55"/>
      <c r="P152" s="169">
        <f t="shared" si="1"/>
        <v>0</v>
      </c>
      <c r="Q152" s="169">
        <v>0</v>
      </c>
      <c r="R152" s="169">
        <f t="shared" si="2"/>
        <v>0</v>
      </c>
      <c r="S152" s="169">
        <v>0</v>
      </c>
      <c r="T152" s="170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1" t="s">
        <v>536</v>
      </c>
      <c r="AT152" s="171" t="s">
        <v>166</v>
      </c>
      <c r="AU152" s="171" t="s">
        <v>84</v>
      </c>
      <c r="AY152" s="14" t="s">
        <v>163</v>
      </c>
      <c r="BE152" s="172">
        <f t="shared" si="4"/>
        <v>0</v>
      </c>
      <c r="BF152" s="172">
        <f t="shared" si="5"/>
        <v>0</v>
      </c>
      <c r="BG152" s="172">
        <f t="shared" si="6"/>
        <v>0</v>
      </c>
      <c r="BH152" s="172">
        <f t="shared" si="7"/>
        <v>0</v>
      </c>
      <c r="BI152" s="172">
        <f t="shared" si="8"/>
        <v>0</v>
      </c>
      <c r="BJ152" s="14" t="s">
        <v>82</v>
      </c>
      <c r="BK152" s="172">
        <f t="shared" si="9"/>
        <v>0</v>
      </c>
      <c r="BL152" s="14" t="s">
        <v>536</v>
      </c>
      <c r="BM152" s="171" t="s">
        <v>715</v>
      </c>
    </row>
    <row r="153" spans="1:65" s="2" customFormat="1" ht="16.5" customHeight="1">
      <c r="A153" s="29"/>
      <c r="B153" s="158"/>
      <c r="C153" s="159" t="s">
        <v>784</v>
      </c>
      <c r="D153" s="159" t="s">
        <v>166</v>
      </c>
      <c r="E153" s="160" t="s">
        <v>2213</v>
      </c>
      <c r="F153" s="161" t="s">
        <v>2214</v>
      </c>
      <c r="G153" s="162" t="s">
        <v>287</v>
      </c>
      <c r="H153" s="163">
        <v>2420</v>
      </c>
      <c r="I153" s="164"/>
      <c r="J153" s="165">
        <f t="shared" ref="J153:J184" si="10">ROUND(I153*H153,2)</f>
        <v>0</v>
      </c>
      <c r="K153" s="166"/>
      <c r="L153" s="30"/>
      <c r="M153" s="167" t="s">
        <v>1</v>
      </c>
      <c r="N153" s="168" t="s">
        <v>39</v>
      </c>
      <c r="O153" s="55"/>
      <c r="P153" s="169">
        <f t="shared" ref="P153:P184" si="11">O153*H153</f>
        <v>0</v>
      </c>
      <c r="Q153" s="169">
        <v>0</v>
      </c>
      <c r="R153" s="169">
        <f t="shared" ref="R153:R184" si="12">Q153*H153</f>
        <v>0</v>
      </c>
      <c r="S153" s="169">
        <v>0</v>
      </c>
      <c r="T153" s="170">
        <f t="shared" ref="T153:T184" si="13"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1" t="s">
        <v>536</v>
      </c>
      <c r="AT153" s="171" t="s">
        <v>166</v>
      </c>
      <c r="AU153" s="171" t="s">
        <v>84</v>
      </c>
      <c r="AY153" s="14" t="s">
        <v>163</v>
      </c>
      <c r="BE153" s="172">
        <f t="shared" ref="BE153:BE184" si="14">IF(N153="základní",J153,0)</f>
        <v>0</v>
      </c>
      <c r="BF153" s="172">
        <f t="shared" ref="BF153:BF184" si="15">IF(N153="snížená",J153,0)</f>
        <v>0</v>
      </c>
      <c r="BG153" s="172">
        <f t="shared" ref="BG153:BG184" si="16">IF(N153="zákl. přenesená",J153,0)</f>
        <v>0</v>
      </c>
      <c r="BH153" s="172">
        <f t="shared" ref="BH153:BH184" si="17">IF(N153="sníž. přenesená",J153,0)</f>
        <v>0</v>
      </c>
      <c r="BI153" s="172">
        <f t="shared" ref="BI153:BI184" si="18">IF(N153="nulová",J153,0)</f>
        <v>0</v>
      </c>
      <c r="BJ153" s="14" t="s">
        <v>82</v>
      </c>
      <c r="BK153" s="172">
        <f t="shared" ref="BK153:BK184" si="19">ROUND(I153*H153,2)</f>
        <v>0</v>
      </c>
      <c r="BL153" s="14" t="s">
        <v>536</v>
      </c>
      <c r="BM153" s="171" t="s">
        <v>731</v>
      </c>
    </row>
    <row r="154" spans="1:65" s="2" customFormat="1" ht="16.5" customHeight="1">
      <c r="A154" s="29"/>
      <c r="B154" s="158"/>
      <c r="C154" s="159" t="s">
        <v>788</v>
      </c>
      <c r="D154" s="159" t="s">
        <v>166</v>
      </c>
      <c r="E154" s="160" t="s">
        <v>2215</v>
      </c>
      <c r="F154" s="161" t="s">
        <v>2216</v>
      </c>
      <c r="G154" s="162" t="s">
        <v>287</v>
      </c>
      <c r="H154" s="163">
        <v>25</v>
      </c>
      <c r="I154" s="164"/>
      <c r="J154" s="165">
        <f t="shared" si="10"/>
        <v>0</v>
      </c>
      <c r="K154" s="166"/>
      <c r="L154" s="30"/>
      <c r="M154" s="167" t="s">
        <v>1</v>
      </c>
      <c r="N154" s="168" t="s">
        <v>39</v>
      </c>
      <c r="O154" s="55"/>
      <c r="P154" s="169">
        <f t="shared" si="11"/>
        <v>0</v>
      </c>
      <c r="Q154" s="169">
        <v>0</v>
      </c>
      <c r="R154" s="169">
        <f t="shared" si="12"/>
        <v>0</v>
      </c>
      <c r="S154" s="169">
        <v>0</v>
      </c>
      <c r="T154" s="170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1" t="s">
        <v>536</v>
      </c>
      <c r="AT154" s="171" t="s">
        <v>166</v>
      </c>
      <c r="AU154" s="171" t="s">
        <v>84</v>
      </c>
      <c r="AY154" s="14" t="s">
        <v>163</v>
      </c>
      <c r="BE154" s="172">
        <f t="shared" si="14"/>
        <v>0</v>
      </c>
      <c r="BF154" s="172">
        <f t="shared" si="15"/>
        <v>0</v>
      </c>
      <c r="BG154" s="172">
        <f t="shared" si="16"/>
        <v>0</v>
      </c>
      <c r="BH154" s="172">
        <f t="shared" si="17"/>
        <v>0</v>
      </c>
      <c r="BI154" s="172">
        <f t="shared" si="18"/>
        <v>0</v>
      </c>
      <c r="BJ154" s="14" t="s">
        <v>82</v>
      </c>
      <c r="BK154" s="172">
        <f t="shared" si="19"/>
        <v>0</v>
      </c>
      <c r="BL154" s="14" t="s">
        <v>536</v>
      </c>
      <c r="BM154" s="171" t="s">
        <v>739</v>
      </c>
    </row>
    <row r="155" spans="1:65" s="2" customFormat="1" ht="16.5" customHeight="1">
      <c r="A155" s="29"/>
      <c r="B155" s="158"/>
      <c r="C155" s="159" t="s">
        <v>629</v>
      </c>
      <c r="D155" s="159" t="s">
        <v>166</v>
      </c>
      <c r="E155" s="160" t="s">
        <v>2217</v>
      </c>
      <c r="F155" s="161" t="s">
        <v>2218</v>
      </c>
      <c r="G155" s="162" t="s">
        <v>287</v>
      </c>
      <c r="H155" s="163">
        <v>105</v>
      </c>
      <c r="I155" s="164"/>
      <c r="J155" s="165">
        <f t="shared" si="10"/>
        <v>0</v>
      </c>
      <c r="K155" s="166"/>
      <c r="L155" s="30"/>
      <c r="M155" s="167" t="s">
        <v>1</v>
      </c>
      <c r="N155" s="168" t="s">
        <v>39</v>
      </c>
      <c r="O155" s="55"/>
      <c r="P155" s="169">
        <f t="shared" si="11"/>
        <v>0</v>
      </c>
      <c r="Q155" s="169">
        <v>0</v>
      </c>
      <c r="R155" s="169">
        <f t="shared" si="12"/>
        <v>0</v>
      </c>
      <c r="S155" s="169">
        <v>0</v>
      </c>
      <c r="T155" s="170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1" t="s">
        <v>536</v>
      </c>
      <c r="AT155" s="171" t="s">
        <v>166</v>
      </c>
      <c r="AU155" s="171" t="s">
        <v>84</v>
      </c>
      <c r="AY155" s="14" t="s">
        <v>163</v>
      </c>
      <c r="BE155" s="172">
        <f t="shared" si="14"/>
        <v>0</v>
      </c>
      <c r="BF155" s="172">
        <f t="shared" si="15"/>
        <v>0</v>
      </c>
      <c r="BG155" s="172">
        <f t="shared" si="16"/>
        <v>0</v>
      </c>
      <c r="BH155" s="172">
        <f t="shared" si="17"/>
        <v>0</v>
      </c>
      <c r="BI155" s="172">
        <f t="shared" si="18"/>
        <v>0</v>
      </c>
      <c r="BJ155" s="14" t="s">
        <v>82</v>
      </c>
      <c r="BK155" s="172">
        <f t="shared" si="19"/>
        <v>0</v>
      </c>
      <c r="BL155" s="14" t="s">
        <v>536</v>
      </c>
      <c r="BM155" s="171" t="s">
        <v>747</v>
      </c>
    </row>
    <row r="156" spans="1:65" s="2" customFormat="1" ht="16.5" customHeight="1">
      <c r="A156" s="29"/>
      <c r="B156" s="158"/>
      <c r="C156" s="159" t="s">
        <v>637</v>
      </c>
      <c r="D156" s="159" t="s">
        <v>166</v>
      </c>
      <c r="E156" s="160" t="s">
        <v>2219</v>
      </c>
      <c r="F156" s="161" t="s">
        <v>2220</v>
      </c>
      <c r="G156" s="162" t="s">
        <v>287</v>
      </c>
      <c r="H156" s="163">
        <v>45</v>
      </c>
      <c r="I156" s="164"/>
      <c r="J156" s="165">
        <f t="shared" si="10"/>
        <v>0</v>
      </c>
      <c r="K156" s="166"/>
      <c r="L156" s="30"/>
      <c r="M156" s="167" t="s">
        <v>1</v>
      </c>
      <c r="N156" s="168" t="s">
        <v>39</v>
      </c>
      <c r="O156" s="55"/>
      <c r="P156" s="169">
        <f t="shared" si="11"/>
        <v>0</v>
      </c>
      <c r="Q156" s="169">
        <v>0</v>
      </c>
      <c r="R156" s="169">
        <f t="shared" si="12"/>
        <v>0</v>
      </c>
      <c r="S156" s="169">
        <v>0</v>
      </c>
      <c r="T156" s="170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1" t="s">
        <v>536</v>
      </c>
      <c r="AT156" s="171" t="s">
        <v>166</v>
      </c>
      <c r="AU156" s="171" t="s">
        <v>84</v>
      </c>
      <c r="AY156" s="14" t="s">
        <v>163</v>
      </c>
      <c r="BE156" s="172">
        <f t="shared" si="14"/>
        <v>0</v>
      </c>
      <c r="BF156" s="172">
        <f t="shared" si="15"/>
        <v>0</v>
      </c>
      <c r="BG156" s="172">
        <f t="shared" si="16"/>
        <v>0</v>
      </c>
      <c r="BH156" s="172">
        <f t="shared" si="17"/>
        <v>0</v>
      </c>
      <c r="BI156" s="172">
        <f t="shared" si="18"/>
        <v>0</v>
      </c>
      <c r="BJ156" s="14" t="s">
        <v>82</v>
      </c>
      <c r="BK156" s="172">
        <f t="shared" si="19"/>
        <v>0</v>
      </c>
      <c r="BL156" s="14" t="s">
        <v>536</v>
      </c>
      <c r="BM156" s="171" t="s">
        <v>221</v>
      </c>
    </row>
    <row r="157" spans="1:65" s="2" customFormat="1" ht="16.5" customHeight="1">
      <c r="A157" s="29"/>
      <c r="B157" s="158"/>
      <c r="C157" s="159" t="s">
        <v>633</v>
      </c>
      <c r="D157" s="159" t="s">
        <v>166</v>
      </c>
      <c r="E157" s="160" t="s">
        <v>2221</v>
      </c>
      <c r="F157" s="161" t="s">
        <v>2222</v>
      </c>
      <c r="G157" s="162" t="s">
        <v>287</v>
      </c>
      <c r="H157" s="163">
        <v>80</v>
      </c>
      <c r="I157" s="164"/>
      <c r="J157" s="165">
        <f t="shared" si="10"/>
        <v>0</v>
      </c>
      <c r="K157" s="166"/>
      <c r="L157" s="30"/>
      <c r="M157" s="167" t="s">
        <v>1</v>
      </c>
      <c r="N157" s="168" t="s">
        <v>39</v>
      </c>
      <c r="O157" s="55"/>
      <c r="P157" s="169">
        <f t="shared" si="11"/>
        <v>0</v>
      </c>
      <c r="Q157" s="169">
        <v>0</v>
      </c>
      <c r="R157" s="169">
        <f t="shared" si="12"/>
        <v>0</v>
      </c>
      <c r="S157" s="169">
        <v>0</v>
      </c>
      <c r="T157" s="170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1" t="s">
        <v>536</v>
      </c>
      <c r="AT157" s="171" t="s">
        <v>166</v>
      </c>
      <c r="AU157" s="171" t="s">
        <v>84</v>
      </c>
      <c r="AY157" s="14" t="s">
        <v>163</v>
      </c>
      <c r="BE157" s="172">
        <f t="shared" si="14"/>
        <v>0</v>
      </c>
      <c r="BF157" s="172">
        <f t="shared" si="15"/>
        <v>0</v>
      </c>
      <c r="BG157" s="172">
        <f t="shared" si="16"/>
        <v>0</v>
      </c>
      <c r="BH157" s="172">
        <f t="shared" si="17"/>
        <v>0</v>
      </c>
      <c r="BI157" s="172">
        <f t="shared" si="18"/>
        <v>0</v>
      </c>
      <c r="BJ157" s="14" t="s">
        <v>82</v>
      </c>
      <c r="BK157" s="172">
        <f t="shared" si="19"/>
        <v>0</v>
      </c>
      <c r="BL157" s="14" t="s">
        <v>536</v>
      </c>
      <c r="BM157" s="171" t="s">
        <v>599</v>
      </c>
    </row>
    <row r="158" spans="1:65" s="2" customFormat="1" ht="16.5" customHeight="1">
      <c r="A158" s="29"/>
      <c r="B158" s="158"/>
      <c r="C158" s="159" t="s">
        <v>641</v>
      </c>
      <c r="D158" s="159" t="s">
        <v>166</v>
      </c>
      <c r="E158" s="160" t="s">
        <v>2223</v>
      </c>
      <c r="F158" s="161" t="s">
        <v>2224</v>
      </c>
      <c r="G158" s="162" t="s">
        <v>287</v>
      </c>
      <c r="H158" s="163">
        <v>85</v>
      </c>
      <c r="I158" s="164"/>
      <c r="J158" s="165">
        <f t="shared" si="10"/>
        <v>0</v>
      </c>
      <c r="K158" s="166"/>
      <c r="L158" s="30"/>
      <c r="M158" s="167" t="s">
        <v>1</v>
      </c>
      <c r="N158" s="168" t="s">
        <v>39</v>
      </c>
      <c r="O158" s="55"/>
      <c r="P158" s="169">
        <f t="shared" si="11"/>
        <v>0</v>
      </c>
      <c r="Q158" s="169">
        <v>0</v>
      </c>
      <c r="R158" s="169">
        <f t="shared" si="12"/>
        <v>0</v>
      </c>
      <c r="S158" s="169">
        <v>0</v>
      </c>
      <c r="T158" s="170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1" t="s">
        <v>536</v>
      </c>
      <c r="AT158" s="171" t="s">
        <v>166</v>
      </c>
      <c r="AU158" s="171" t="s">
        <v>84</v>
      </c>
      <c r="AY158" s="14" t="s">
        <v>163</v>
      </c>
      <c r="BE158" s="172">
        <f t="shared" si="14"/>
        <v>0</v>
      </c>
      <c r="BF158" s="172">
        <f t="shared" si="15"/>
        <v>0</v>
      </c>
      <c r="BG158" s="172">
        <f t="shared" si="16"/>
        <v>0</v>
      </c>
      <c r="BH158" s="172">
        <f t="shared" si="17"/>
        <v>0</v>
      </c>
      <c r="BI158" s="172">
        <f t="shared" si="18"/>
        <v>0</v>
      </c>
      <c r="BJ158" s="14" t="s">
        <v>82</v>
      </c>
      <c r="BK158" s="172">
        <f t="shared" si="19"/>
        <v>0</v>
      </c>
      <c r="BL158" s="14" t="s">
        <v>536</v>
      </c>
      <c r="BM158" s="171" t="s">
        <v>386</v>
      </c>
    </row>
    <row r="159" spans="1:65" s="2" customFormat="1" ht="16.5" customHeight="1">
      <c r="A159" s="29"/>
      <c r="B159" s="158"/>
      <c r="C159" s="159" t="s">
        <v>1452</v>
      </c>
      <c r="D159" s="159" t="s">
        <v>166</v>
      </c>
      <c r="E159" s="160" t="s">
        <v>2225</v>
      </c>
      <c r="F159" s="161" t="s">
        <v>2226</v>
      </c>
      <c r="G159" s="162" t="s">
        <v>287</v>
      </c>
      <c r="H159" s="163">
        <v>95</v>
      </c>
      <c r="I159" s="164"/>
      <c r="J159" s="165">
        <f t="shared" si="10"/>
        <v>0</v>
      </c>
      <c r="K159" s="166"/>
      <c r="L159" s="30"/>
      <c r="M159" s="167" t="s">
        <v>1</v>
      </c>
      <c r="N159" s="168" t="s">
        <v>39</v>
      </c>
      <c r="O159" s="55"/>
      <c r="P159" s="169">
        <f t="shared" si="11"/>
        <v>0</v>
      </c>
      <c r="Q159" s="169">
        <v>0</v>
      </c>
      <c r="R159" s="169">
        <f t="shared" si="12"/>
        <v>0</v>
      </c>
      <c r="S159" s="169">
        <v>0</v>
      </c>
      <c r="T159" s="170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1" t="s">
        <v>536</v>
      </c>
      <c r="AT159" s="171" t="s">
        <v>166</v>
      </c>
      <c r="AU159" s="171" t="s">
        <v>84</v>
      </c>
      <c r="AY159" s="14" t="s">
        <v>163</v>
      </c>
      <c r="BE159" s="172">
        <f t="shared" si="14"/>
        <v>0</v>
      </c>
      <c r="BF159" s="172">
        <f t="shared" si="15"/>
        <v>0</v>
      </c>
      <c r="BG159" s="172">
        <f t="shared" si="16"/>
        <v>0</v>
      </c>
      <c r="BH159" s="172">
        <f t="shared" si="17"/>
        <v>0</v>
      </c>
      <c r="BI159" s="172">
        <f t="shared" si="18"/>
        <v>0</v>
      </c>
      <c r="BJ159" s="14" t="s">
        <v>82</v>
      </c>
      <c r="BK159" s="172">
        <f t="shared" si="19"/>
        <v>0</v>
      </c>
      <c r="BL159" s="14" t="s">
        <v>536</v>
      </c>
      <c r="BM159" s="171" t="s">
        <v>591</v>
      </c>
    </row>
    <row r="160" spans="1:65" s="2" customFormat="1" ht="16.5" customHeight="1">
      <c r="A160" s="29"/>
      <c r="B160" s="158"/>
      <c r="C160" s="159" t="s">
        <v>645</v>
      </c>
      <c r="D160" s="159" t="s">
        <v>166</v>
      </c>
      <c r="E160" s="160" t="s">
        <v>2227</v>
      </c>
      <c r="F160" s="161" t="s">
        <v>2228</v>
      </c>
      <c r="G160" s="162" t="s">
        <v>287</v>
      </c>
      <c r="H160" s="163">
        <v>960</v>
      </c>
      <c r="I160" s="164"/>
      <c r="J160" s="165">
        <f t="shared" si="10"/>
        <v>0</v>
      </c>
      <c r="K160" s="166"/>
      <c r="L160" s="30"/>
      <c r="M160" s="167" t="s">
        <v>1</v>
      </c>
      <c r="N160" s="168" t="s">
        <v>39</v>
      </c>
      <c r="O160" s="55"/>
      <c r="P160" s="169">
        <f t="shared" si="11"/>
        <v>0</v>
      </c>
      <c r="Q160" s="169">
        <v>0</v>
      </c>
      <c r="R160" s="169">
        <f t="shared" si="12"/>
        <v>0</v>
      </c>
      <c r="S160" s="169">
        <v>0</v>
      </c>
      <c r="T160" s="170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71" t="s">
        <v>536</v>
      </c>
      <c r="AT160" s="171" t="s">
        <v>166</v>
      </c>
      <c r="AU160" s="171" t="s">
        <v>84</v>
      </c>
      <c r="AY160" s="14" t="s">
        <v>163</v>
      </c>
      <c r="BE160" s="172">
        <f t="shared" si="14"/>
        <v>0</v>
      </c>
      <c r="BF160" s="172">
        <f t="shared" si="15"/>
        <v>0</v>
      </c>
      <c r="BG160" s="172">
        <f t="shared" si="16"/>
        <v>0</v>
      </c>
      <c r="BH160" s="172">
        <f t="shared" si="17"/>
        <v>0</v>
      </c>
      <c r="BI160" s="172">
        <f t="shared" si="18"/>
        <v>0</v>
      </c>
      <c r="BJ160" s="14" t="s">
        <v>82</v>
      </c>
      <c r="BK160" s="172">
        <f t="shared" si="19"/>
        <v>0</v>
      </c>
      <c r="BL160" s="14" t="s">
        <v>536</v>
      </c>
      <c r="BM160" s="171" t="s">
        <v>576</v>
      </c>
    </row>
    <row r="161" spans="1:65" s="2" customFormat="1" ht="16.5" customHeight="1">
      <c r="A161" s="29"/>
      <c r="B161" s="158"/>
      <c r="C161" s="159" t="s">
        <v>252</v>
      </c>
      <c r="D161" s="159" t="s">
        <v>166</v>
      </c>
      <c r="E161" s="160" t="s">
        <v>2229</v>
      </c>
      <c r="F161" s="161" t="s">
        <v>2230</v>
      </c>
      <c r="G161" s="162" t="s">
        <v>287</v>
      </c>
      <c r="H161" s="163">
        <v>1940</v>
      </c>
      <c r="I161" s="164"/>
      <c r="J161" s="165">
        <f t="shared" si="10"/>
        <v>0</v>
      </c>
      <c r="K161" s="166"/>
      <c r="L161" s="30"/>
      <c r="M161" s="167" t="s">
        <v>1</v>
      </c>
      <c r="N161" s="168" t="s">
        <v>39</v>
      </c>
      <c r="O161" s="55"/>
      <c r="P161" s="169">
        <f t="shared" si="11"/>
        <v>0</v>
      </c>
      <c r="Q161" s="169">
        <v>0</v>
      </c>
      <c r="R161" s="169">
        <f t="shared" si="12"/>
        <v>0</v>
      </c>
      <c r="S161" s="169">
        <v>0</v>
      </c>
      <c r="T161" s="170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1" t="s">
        <v>536</v>
      </c>
      <c r="AT161" s="171" t="s">
        <v>166</v>
      </c>
      <c r="AU161" s="171" t="s">
        <v>84</v>
      </c>
      <c r="AY161" s="14" t="s">
        <v>163</v>
      </c>
      <c r="BE161" s="172">
        <f t="shared" si="14"/>
        <v>0</v>
      </c>
      <c r="BF161" s="172">
        <f t="shared" si="15"/>
        <v>0</v>
      </c>
      <c r="BG161" s="172">
        <f t="shared" si="16"/>
        <v>0</v>
      </c>
      <c r="BH161" s="172">
        <f t="shared" si="17"/>
        <v>0</v>
      </c>
      <c r="BI161" s="172">
        <f t="shared" si="18"/>
        <v>0</v>
      </c>
      <c r="BJ161" s="14" t="s">
        <v>82</v>
      </c>
      <c r="BK161" s="172">
        <f t="shared" si="19"/>
        <v>0</v>
      </c>
      <c r="BL161" s="14" t="s">
        <v>536</v>
      </c>
      <c r="BM161" s="171" t="s">
        <v>564</v>
      </c>
    </row>
    <row r="162" spans="1:65" s="2" customFormat="1" ht="16.5" customHeight="1">
      <c r="A162" s="29"/>
      <c r="B162" s="158"/>
      <c r="C162" s="159" t="s">
        <v>516</v>
      </c>
      <c r="D162" s="159" t="s">
        <v>166</v>
      </c>
      <c r="E162" s="160" t="s">
        <v>2231</v>
      </c>
      <c r="F162" s="161" t="s">
        <v>2232</v>
      </c>
      <c r="G162" s="162" t="s">
        <v>287</v>
      </c>
      <c r="H162" s="163">
        <v>160</v>
      </c>
      <c r="I162" s="164"/>
      <c r="J162" s="165">
        <f t="shared" si="10"/>
        <v>0</v>
      </c>
      <c r="K162" s="166"/>
      <c r="L162" s="30"/>
      <c r="M162" s="167" t="s">
        <v>1</v>
      </c>
      <c r="N162" s="168" t="s">
        <v>39</v>
      </c>
      <c r="O162" s="55"/>
      <c r="P162" s="169">
        <f t="shared" si="11"/>
        <v>0</v>
      </c>
      <c r="Q162" s="169">
        <v>0</v>
      </c>
      <c r="R162" s="169">
        <f t="shared" si="12"/>
        <v>0</v>
      </c>
      <c r="S162" s="169">
        <v>0</v>
      </c>
      <c r="T162" s="170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71" t="s">
        <v>536</v>
      </c>
      <c r="AT162" s="171" t="s">
        <v>166</v>
      </c>
      <c r="AU162" s="171" t="s">
        <v>84</v>
      </c>
      <c r="AY162" s="14" t="s">
        <v>163</v>
      </c>
      <c r="BE162" s="172">
        <f t="shared" si="14"/>
        <v>0</v>
      </c>
      <c r="BF162" s="172">
        <f t="shared" si="15"/>
        <v>0</v>
      </c>
      <c r="BG162" s="172">
        <f t="shared" si="16"/>
        <v>0</v>
      </c>
      <c r="BH162" s="172">
        <f t="shared" si="17"/>
        <v>0</v>
      </c>
      <c r="BI162" s="172">
        <f t="shared" si="18"/>
        <v>0</v>
      </c>
      <c r="BJ162" s="14" t="s">
        <v>82</v>
      </c>
      <c r="BK162" s="172">
        <f t="shared" si="19"/>
        <v>0</v>
      </c>
      <c r="BL162" s="14" t="s">
        <v>536</v>
      </c>
      <c r="BM162" s="171" t="s">
        <v>528</v>
      </c>
    </row>
    <row r="163" spans="1:65" s="2" customFormat="1" ht="16.5" customHeight="1">
      <c r="A163" s="29"/>
      <c r="B163" s="158"/>
      <c r="C163" s="159" t="s">
        <v>176</v>
      </c>
      <c r="D163" s="159" t="s">
        <v>166</v>
      </c>
      <c r="E163" s="160" t="s">
        <v>2233</v>
      </c>
      <c r="F163" s="161" t="s">
        <v>2234</v>
      </c>
      <c r="G163" s="162" t="s">
        <v>287</v>
      </c>
      <c r="H163" s="163">
        <v>180</v>
      </c>
      <c r="I163" s="164"/>
      <c r="J163" s="165">
        <f t="shared" si="10"/>
        <v>0</v>
      </c>
      <c r="K163" s="166"/>
      <c r="L163" s="30"/>
      <c r="M163" s="167" t="s">
        <v>1</v>
      </c>
      <c r="N163" s="168" t="s">
        <v>39</v>
      </c>
      <c r="O163" s="55"/>
      <c r="P163" s="169">
        <f t="shared" si="11"/>
        <v>0</v>
      </c>
      <c r="Q163" s="169">
        <v>0</v>
      </c>
      <c r="R163" s="169">
        <f t="shared" si="12"/>
        <v>0</v>
      </c>
      <c r="S163" s="169">
        <v>0</v>
      </c>
      <c r="T163" s="170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71" t="s">
        <v>536</v>
      </c>
      <c r="AT163" s="171" t="s">
        <v>166</v>
      </c>
      <c r="AU163" s="171" t="s">
        <v>84</v>
      </c>
      <c r="AY163" s="14" t="s">
        <v>163</v>
      </c>
      <c r="BE163" s="172">
        <f t="shared" si="14"/>
        <v>0</v>
      </c>
      <c r="BF163" s="172">
        <f t="shared" si="15"/>
        <v>0</v>
      </c>
      <c r="BG163" s="172">
        <f t="shared" si="16"/>
        <v>0</v>
      </c>
      <c r="BH163" s="172">
        <f t="shared" si="17"/>
        <v>0</v>
      </c>
      <c r="BI163" s="172">
        <f t="shared" si="18"/>
        <v>0</v>
      </c>
      <c r="BJ163" s="14" t="s">
        <v>82</v>
      </c>
      <c r="BK163" s="172">
        <f t="shared" si="19"/>
        <v>0</v>
      </c>
      <c r="BL163" s="14" t="s">
        <v>536</v>
      </c>
      <c r="BM163" s="171" t="s">
        <v>202</v>
      </c>
    </row>
    <row r="164" spans="1:65" s="2" customFormat="1" ht="16.5" customHeight="1">
      <c r="A164" s="29"/>
      <c r="B164" s="158"/>
      <c r="C164" s="159" t="s">
        <v>1468</v>
      </c>
      <c r="D164" s="159" t="s">
        <v>166</v>
      </c>
      <c r="E164" s="160" t="s">
        <v>2235</v>
      </c>
      <c r="F164" s="161" t="s">
        <v>2236</v>
      </c>
      <c r="G164" s="162" t="s">
        <v>287</v>
      </c>
      <c r="H164" s="163">
        <v>25</v>
      </c>
      <c r="I164" s="164"/>
      <c r="J164" s="165">
        <f t="shared" si="10"/>
        <v>0</v>
      </c>
      <c r="K164" s="166"/>
      <c r="L164" s="30"/>
      <c r="M164" s="167" t="s">
        <v>1</v>
      </c>
      <c r="N164" s="168" t="s">
        <v>39</v>
      </c>
      <c r="O164" s="55"/>
      <c r="P164" s="169">
        <f t="shared" si="11"/>
        <v>0</v>
      </c>
      <c r="Q164" s="169">
        <v>0</v>
      </c>
      <c r="R164" s="169">
        <f t="shared" si="12"/>
        <v>0</v>
      </c>
      <c r="S164" s="169">
        <v>0</v>
      </c>
      <c r="T164" s="170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71" t="s">
        <v>536</v>
      </c>
      <c r="AT164" s="171" t="s">
        <v>166</v>
      </c>
      <c r="AU164" s="171" t="s">
        <v>84</v>
      </c>
      <c r="AY164" s="14" t="s">
        <v>163</v>
      </c>
      <c r="BE164" s="172">
        <f t="shared" si="14"/>
        <v>0</v>
      </c>
      <c r="BF164" s="172">
        <f t="shared" si="15"/>
        <v>0</v>
      </c>
      <c r="BG164" s="172">
        <f t="shared" si="16"/>
        <v>0</v>
      </c>
      <c r="BH164" s="172">
        <f t="shared" si="17"/>
        <v>0</v>
      </c>
      <c r="BI164" s="172">
        <f t="shared" si="18"/>
        <v>0</v>
      </c>
      <c r="BJ164" s="14" t="s">
        <v>82</v>
      </c>
      <c r="BK164" s="172">
        <f t="shared" si="19"/>
        <v>0</v>
      </c>
      <c r="BL164" s="14" t="s">
        <v>536</v>
      </c>
      <c r="BM164" s="171" t="s">
        <v>198</v>
      </c>
    </row>
    <row r="165" spans="1:65" s="2" customFormat="1" ht="16.5" customHeight="1">
      <c r="A165" s="29"/>
      <c r="B165" s="158"/>
      <c r="C165" s="159" t="s">
        <v>625</v>
      </c>
      <c r="D165" s="159" t="s">
        <v>166</v>
      </c>
      <c r="E165" s="160" t="s">
        <v>2237</v>
      </c>
      <c r="F165" s="161" t="s">
        <v>2238</v>
      </c>
      <c r="G165" s="162" t="s">
        <v>287</v>
      </c>
      <c r="H165" s="163">
        <v>195</v>
      </c>
      <c r="I165" s="164"/>
      <c r="J165" s="165">
        <f t="shared" si="10"/>
        <v>0</v>
      </c>
      <c r="K165" s="166"/>
      <c r="L165" s="30"/>
      <c r="M165" s="167" t="s">
        <v>1</v>
      </c>
      <c r="N165" s="168" t="s">
        <v>39</v>
      </c>
      <c r="O165" s="55"/>
      <c r="P165" s="169">
        <f t="shared" si="11"/>
        <v>0</v>
      </c>
      <c r="Q165" s="169">
        <v>0</v>
      </c>
      <c r="R165" s="169">
        <f t="shared" si="12"/>
        <v>0</v>
      </c>
      <c r="S165" s="169">
        <v>0</v>
      </c>
      <c r="T165" s="170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71" t="s">
        <v>536</v>
      </c>
      <c r="AT165" s="171" t="s">
        <v>166</v>
      </c>
      <c r="AU165" s="171" t="s">
        <v>84</v>
      </c>
      <c r="AY165" s="14" t="s">
        <v>163</v>
      </c>
      <c r="BE165" s="172">
        <f t="shared" si="14"/>
        <v>0</v>
      </c>
      <c r="BF165" s="172">
        <f t="shared" si="15"/>
        <v>0</v>
      </c>
      <c r="BG165" s="172">
        <f t="shared" si="16"/>
        <v>0</v>
      </c>
      <c r="BH165" s="172">
        <f t="shared" si="17"/>
        <v>0</v>
      </c>
      <c r="BI165" s="172">
        <f t="shared" si="18"/>
        <v>0</v>
      </c>
      <c r="BJ165" s="14" t="s">
        <v>82</v>
      </c>
      <c r="BK165" s="172">
        <f t="shared" si="19"/>
        <v>0</v>
      </c>
      <c r="BL165" s="14" t="s">
        <v>536</v>
      </c>
      <c r="BM165" s="171" t="s">
        <v>401</v>
      </c>
    </row>
    <row r="166" spans="1:65" s="2" customFormat="1" ht="16.5" customHeight="1">
      <c r="A166" s="29"/>
      <c r="B166" s="158"/>
      <c r="C166" s="159" t="s">
        <v>723</v>
      </c>
      <c r="D166" s="159" t="s">
        <v>166</v>
      </c>
      <c r="E166" s="160" t="s">
        <v>2239</v>
      </c>
      <c r="F166" s="161" t="s">
        <v>2240</v>
      </c>
      <c r="G166" s="162" t="s">
        <v>287</v>
      </c>
      <c r="H166" s="163">
        <v>50</v>
      </c>
      <c r="I166" s="164"/>
      <c r="J166" s="165">
        <f t="shared" si="10"/>
        <v>0</v>
      </c>
      <c r="K166" s="166"/>
      <c r="L166" s="30"/>
      <c r="M166" s="167" t="s">
        <v>1</v>
      </c>
      <c r="N166" s="168" t="s">
        <v>39</v>
      </c>
      <c r="O166" s="55"/>
      <c r="P166" s="169">
        <f t="shared" si="11"/>
        <v>0</v>
      </c>
      <c r="Q166" s="169">
        <v>0</v>
      </c>
      <c r="R166" s="169">
        <f t="shared" si="12"/>
        <v>0</v>
      </c>
      <c r="S166" s="169">
        <v>0</v>
      </c>
      <c r="T166" s="170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71" t="s">
        <v>536</v>
      </c>
      <c r="AT166" s="171" t="s">
        <v>166</v>
      </c>
      <c r="AU166" s="171" t="s">
        <v>84</v>
      </c>
      <c r="AY166" s="14" t="s">
        <v>163</v>
      </c>
      <c r="BE166" s="172">
        <f t="shared" si="14"/>
        <v>0</v>
      </c>
      <c r="BF166" s="172">
        <f t="shared" si="15"/>
        <v>0</v>
      </c>
      <c r="BG166" s="172">
        <f t="shared" si="16"/>
        <v>0</v>
      </c>
      <c r="BH166" s="172">
        <f t="shared" si="17"/>
        <v>0</v>
      </c>
      <c r="BI166" s="172">
        <f t="shared" si="18"/>
        <v>0</v>
      </c>
      <c r="BJ166" s="14" t="s">
        <v>82</v>
      </c>
      <c r="BK166" s="172">
        <f t="shared" si="19"/>
        <v>0</v>
      </c>
      <c r="BL166" s="14" t="s">
        <v>536</v>
      </c>
      <c r="BM166" s="171" t="s">
        <v>409</v>
      </c>
    </row>
    <row r="167" spans="1:65" s="2" customFormat="1" ht="16.5" customHeight="1">
      <c r="A167" s="29"/>
      <c r="B167" s="158"/>
      <c r="C167" s="159" t="s">
        <v>1478</v>
      </c>
      <c r="D167" s="159" t="s">
        <v>166</v>
      </c>
      <c r="E167" s="160" t="s">
        <v>2241</v>
      </c>
      <c r="F167" s="161" t="s">
        <v>2242</v>
      </c>
      <c r="G167" s="162" t="s">
        <v>287</v>
      </c>
      <c r="H167" s="163">
        <v>25</v>
      </c>
      <c r="I167" s="164"/>
      <c r="J167" s="165">
        <f t="shared" si="10"/>
        <v>0</v>
      </c>
      <c r="K167" s="166"/>
      <c r="L167" s="30"/>
      <c r="M167" s="167" t="s">
        <v>1</v>
      </c>
      <c r="N167" s="168" t="s">
        <v>39</v>
      </c>
      <c r="O167" s="55"/>
      <c r="P167" s="169">
        <f t="shared" si="11"/>
        <v>0</v>
      </c>
      <c r="Q167" s="169">
        <v>0</v>
      </c>
      <c r="R167" s="169">
        <f t="shared" si="12"/>
        <v>0</v>
      </c>
      <c r="S167" s="169">
        <v>0</v>
      </c>
      <c r="T167" s="170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71" t="s">
        <v>536</v>
      </c>
      <c r="AT167" s="171" t="s">
        <v>166</v>
      </c>
      <c r="AU167" s="171" t="s">
        <v>84</v>
      </c>
      <c r="AY167" s="14" t="s">
        <v>163</v>
      </c>
      <c r="BE167" s="172">
        <f t="shared" si="14"/>
        <v>0</v>
      </c>
      <c r="BF167" s="172">
        <f t="shared" si="15"/>
        <v>0</v>
      </c>
      <c r="BG167" s="172">
        <f t="shared" si="16"/>
        <v>0</v>
      </c>
      <c r="BH167" s="172">
        <f t="shared" si="17"/>
        <v>0</v>
      </c>
      <c r="BI167" s="172">
        <f t="shared" si="18"/>
        <v>0</v>
      </c>
      <c r="BJ167" s="14" t="s">
        <v>82</v>
      </c>
      <c r="BK167" s="172">
        <f t="shared" si="19"/>
        <v>0</v>
      </c>
      <c r="BL167" s="14" t="s">
        <v>536</v>
      </c>
      <c r="BM167" s="171" t="s">
        <v>1209</v>
      </c>
    </row>
    <row r="168" spans="1:65" s="2" customFormat="1" ht="16.5" customHeight="1">
      <c r="A168" s="29"/>
      <c r="B168" s="158"/>
      <c r="C168" s="159" t="s">
        <v>225</v>
      </c>
      <c r="D168" s="159" t="s">
        <v>166</v>
      </c>
      <c r="E168" s="160" t="s">
        <v>2243</v>
      </c>
      <c r="F168" s="161" t="s">
        <v>2244</v>
      </c>
      <c r="G168" s="162" t="s">
        <v>1886</v>
      </c>
      <c r="H168" s="163">
        <v>90</v>
      </c>
      <c r="I168" s="164"/>
      <c r="J168" s="165">
        <f t="shared" si="10"/>
        <v>0</v>
      </c>
      <c r="K168" s="166"/>
      <c r="L168" s="30"/>
      <c r="M168" s="167" t="s">
        <v>1</v>
      </c>
      <c r="N168" s="168" t="s">
        <v>39</v>
      </c>
      <c r="O168" s="55"/>
      <c r="P168" s="169">
        <f t="shared" si="11"/>
        <v>0</v>
      </c>
      <c r="Q168" s="169">
        <v>0</v>
      </c>
      <c r="R168" s="169">
        <f t="shared" si="12"/>
        <v>0</v>
      </c>
      <c r="S168" s="169">
        <v>0</v>
      </c>
      <c r="T168" s="170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71" t="s">
        <v>536</v>
      </c>
      <c r="AT168" s="171" t="s">
        <v>166</v>
      </c>
      <c r="AU168" s="171" t="s">
        <v>84</v>
      </c>
      <c r="AY168" s="14" t="s">
        <v>163</v>
      </c>
      <c r="BE168" s="172">
        <f t="shared" si="14"/>
        <v>0</v>
      </c>
      <c r="BF168" s="172">
        <f t="shared" si="15"/>
        <v>0</v>
      </c>
      <c r="BG168" s="172">
        <f t="shared" si="16"/>
        <v>0</v>
      </c>
      <c r="BH168" s="172">
        <f t="shared" si="17"/>
        <v>0</v>
      </c>
      <c r="BI168" s="172">
        <f t="shared" si="18"/>
        <v>0</v>
      </c>
      <c r="BJ168" s="14" t="s">
        <v>82</v>
      </c>
      <c r="BK168" s="172">
        <f t="shared" si="19"/>
        <v>0</v>
      </c>
      <c r="BL168" s="14" t="s">
        <v>536</v>
      </c>
      <c r="BM168" s="171" t="s">
        <v>794</v>
      </c>
    </row>
    <row r="169" spans="1:65" s="2" customFormat="1" ht="16.5" customHeight="1">
      <c r="A169" s="29"/>
      <c r="B169" s="158"/>
      <c r="C169" s="159" t="s">
        <v>1486</v>
      </c>
      <c r="D169" s="159" t="s">
        <v>166</v>
      </c>
      <c r="E169" s="160" t="s">
        <v>2245</v>
      </c>
      <c r="F169" s="161" t="s">
        <v>2246</v>
      </c>
      <c r="G169" s="162" t="s">
        <v>1886</v>
      </c>
      <c r="H169" s="163">
        <v>224</v>
      </c>
      <c r="I169" s="164"/>
      <c r="J169" s="165">
        <f t="shared" si="10"/>
        <v>0</v>
      </c>
      <c r="K169" s="166"/>
      <c r="L169" s="30"/>
      <c r="M169" s="167" t="s">
        <v>1</v>
      </c>
      <c r="N169" s="168" t="s">
        <v>39</v>
      </c>
      <c r="O169" s="55"/>
      <c r="P169" s="169">
        <f t="shared" si="11"/>
        <v>0</v>
      </c>
      <c r="Q169" s="169">
        <v>0</v>
      </c>
      <c r="R169" s="169">
        <f t="shared" si="12"/>
        <v>0</v>
      </c>
      <c r="S169" s="169">
        <v>0</v>
      </c>
      <c r="T169" s="170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71" t="s">
        <v>536</v>
      </c>
      <c r="AT169" s="171" t="s">
        <v>166</v>
      </c>
      <c r="AU169" s="171" t="s">
        <v>84</v>
      </c>
      <c r="AY169" s="14" t="s">
        <v>163</v>
      </c>
      <c r="BE169" s="172">
        <f t="shared" si="14"/>
        <v>0</v>
      </c>
      <c r="BF169" s="172">
        <f t="shared" si="15"/>
        <v>0</v>
      </c>
      <c r="BG169" s="172">
        <f t="shared" si="16"/>
        <v>0</v>
      </c>
      <c r="BH169" s="172">
        <f t="shared" si="17"/>
        <v>0</v>
      </c>
      <c r="BI169" s="172">
        <f t="shared" si="18"/>
        <v>0</v>
      </c>
      <c r="BJ169" s="14" t="s">
        <v>82</v>
      </c>
      <c r="BK169" s="172">
        <f t="shared" si="19"/>
        <v>0</v>
      </c>
      <c r="BL169" s="14" t="s">
        <v>536</v>
      </c>
      <c r="BM169" s="171" t="s">
        <v>1261</v>
      </c>
    </row>
    <row r="170" spans="1:65" s="2" customFormat="1" ht="16.5" customHeight="1">
      <c r="A170" s="29"/>
      <c r="B170" s="158"/>
      <c r="C170" s="159" t="s">
        <v>213</v>
      </c>
      <c r="D170" s="159" t="s">
        <v>166</v>
      </c>
      <c r="E170" s="160" t="s">
        <v>2247</v>
      </c>
      <c r="F170" s="161" t="s">
        <v>2248</v>
      </c>
      <c r="G170" s="162" t="s">
        <v>1886</v>
      </c>
      <c r="H170" s="163">
        <v>8</v>
      </c>
      <c r="I170" s="164"/>
      <c r="J170" s="165">
        <f t="shared" si="10"/>
        <v>0</v>
      </c>
      <c r="K170" s="166"/>
      <c r="L170" s="30"/>
      <c r="M170" s="167" t="s">
        <v>1</v>
      </c>
      <c r="N170" s="168" t="s">
        <v>39</v>
      </c>
      <c r="O170" s="55"/>
      <c r="P170" s="169">
        <f t="shared" si="11"/>
        <v>0</v>
      </c>
      <c r="Q170" s="169">
        <v>0</v>
      </c>
      <c r="R170" s="169">
        <f t="shared" si="12"/>
        <v>0</v>
      </c>
      <c r="S170" s="169">
        <v>0</v>
      </c>
      <c r="T170" s="170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71" t="s">
        <v>536</v>
      </c>
      <c r="AT170" s="171" t="s">
        <v>166</v>
      </c>
      <c r="AU170" s="171" t="s">
        <v>84</v>
      </c>
      <c r="AY170" s="14" t="s">
        <v>163</v>
      </c>
      <c r="BE170" s="172">
        <f t="shared" si="14"/>
        <v>0</v>
      </c>
      <c r="BF170" s="172">
        <f t="shared" si="15"/>
        <v>0</v>
      </c>
      <c r="BG170" s="172">
        <f t="shared" si="16"/>
        <v>0</v>
      </c>
      <c r="BH170" s="172">
        <f t="shared" si="17"/>
        <v>0</v>
      </c>
      <c r="BI170" s="172">
        <f t="shared" si="18"/>
        <v>0</v>
      </c>
      <c r="BJ170" s="14" t="s">
        <v>82</v>
      </c>
      <c r="BK170" s="172">
        <f t="shared" si="19"/>
        <v>0</v>
      </c>
      <c r="BL170" s="14" t="s">
        <v>536</v>
      </c>
      <c r="BM170" s="171" t="s">
        <v>1646</v>
      </c>
    </row>
    <row r="171" spans="1:65" s="2" customFormat="1" ht="16.5" customHeight="1">
      <c r="A171" s="29"/>
      <c r="B171" s="158"/>
      <c r="C171" s="159" t="s">
        <v>1493</v>
      </c>
      <c r="D171" s="159" t="s">
        <v>166</v>
      </c>
      <c r="E171" s="160" t="s">
        <v>2249</v>
      </c>
      <c r="F171" s="161" t="s">
        <v>2250</v>
      </c>
      <c r="G171" s="162" t="s">
        <v>1886</v>
      </c>
      <c r="H171" s="163">
        <v>30</v>
      </c>
      <c r="I171" s="164"/>
      <c r="J171" s="165">
        <f t="shared" si="10"/>
        <v>0</v>
      </c>
      <c r="K171" s="166"/>
      <c r="L171" s="30"/>
      <c r="M171" s="167" t="s">
        <v>1</v>
      </c>
      <c r="N171" s="168" t="s">
        <v>39</v>
      </c>
      <c r="O171" s="55"/>
      <c r="P171" s="169">
        <f t="shared" si="11"/>
        <v>0</v>
      </c>
      <c r="Q171" s="169">
        <v>0</v>
      </c>
      <c r="R171" s="169">
        <f t="shared" si="12"/>
        <v>0</v>
      </c>
      <c r="S171" s="169">
        <v>0</v>
      </c>
      <c r="T171" s="170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71" t="s">
        <v>536</v>
      </c>
      <c r="AT171" s="171" t="s">
        <v>166</v>
      </c>
      <c r="AU171" s="171" t="s">
        <v>84</v>
      </c>
      <c r="AY171" s="14" t="s">
        <v>163</v>
      </c>
      <c r="BE171" s="172">
        <f t="shared" si="14"/>
        <v>0</v>
      </c>
      <c r="BF171" s="172">
        <f t="shared" si="15"/>
        <v>0</v>
      </c>
      <c r="BG171" s="172">
        <f t="shared" si="16"/>
        <v>0</v>
      </c>
      <c r="BH171" s="172">
        <f t="shared" si="17"/>
        <v>0</v>
      </c>
      <c r="BI171" s="172">
        <f t="shared" si="18"/>
        <v>0</v>
      </c>
      <c r="BJ171" s="14" t="s">
        <v>82</v>
      </c>
      <c r="BK171" s="172">
        <f t="shared" si="19"/>
        <v>0</v>
      </c>
      <c r="BL171" s="14" t="s">
        <v>536</v>
      </c>
      <c r="BM171" s="171" t="s">
        <v>276</v>
      </c>
    </row>
    <row r="172" spans="1:65" s="2" customFormat="1" ht="16.5" customHeight="1">
      <c r="A172" s="29"/>
      <c r="B172" s="158"/>
      <c r="C172" s="159" t="s">
        <v>1497</v>
      </c>
      <c r="D172" s="159" t="s">
        <v>166</v>
      </c>
      <c r="E172" s="160" t="s">
        <v>2251</v>
      </c>
      <c r="F172" s="161" t="s">
        <v>2252</v>
      </c>
      <c r="G172" s="162" t="s">
        <v>1886</v>
      </c>
      <c r="H172" s="163">
        <v>9</v>
      </c>
      <c r="I172" s="164"/>
      <c r="J172" s="165">
        <f t="shared" si="10"/>
        <v>0</v>
      </c>
      <c r="K172" s="166"/>
      <c r="L172" s="30"/>
      <c r="M172" s="167" t="s">
        <v>1</v>
      </c>
      <c r="N172" s="168" t="s">
        <v>39</v>
      </c>
      <c r="O172" s="55"/>
      <c r="P172" s="169">
        <f t="shared" si="11"/>
        <v>0</v>
      </c>
      <c r="Q172" s="169">
        <v>0</v>
      </c>
      <c r="R172" s="169">
        <f t="shared" si="12"/>
        <v>0</v>
      </c>
      <c r="S172" s="169">
        <v>0</v>
      </c>
      <c r="T172" s="170">
        <f t="shared" si="1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71" t="s">
        <v>536</v>
      </c>
      <c r="AT172" s="171" t="s">
        <v>166</v>
      </c>
      <c r="AU172" s="171" t="s">
        <v>84</v>
      </c>
      <c r="AY172" s="14" t="s">
        <v>163</v>
      </c>
      <c r="BE172" s="172">
        <f t="shared" si="14"/>
        <v>0</v>
      </c>
      <c r="BF172" s="172">
        <f t="shared" si="15"/>
        <v>0</v>
      </c>
      <c r="BG172" s="172">
        <f t="shared" si="16"/>
        <v>0</v>
      </c>
      <c r="BH172" s="172">
        <f t="shared" si="17"/>
        <v>0</v>
      </c>
      <c r="BI172" s="172">
        <f t="shared" si="18"/>
        <v>0</v>
      </c>
      <c r="BJ172" s="14" t="s">
        <v>82</v>
      </c>
      <c r="BK172" s="172">
        <f t="shared" si="19"/>
        <v>0</v>
      </c>
      <c r="BL172" s="14" t="s">
        <v>536</v>
      </c>
      <c r="BM172" s="171" t="s">
        <v>284</v>
      </c>
    </row>
    <row r="173" spans="1:65" s="2" customFormat="1" ht="16.5" customHeight="1">
      <c r="A173" s="29"/>
      <c r="B173" s="158"/>
      <c r="C173" s="159" t="s">
        <v>1501</v>
      </c>
      <c r="D173" s="159" t="s">
        <v>166</v>
      </c>
      <c r="E173" s="160" t="s">
        <v>2253</v>
      </c>
      <c r="F173" s="161" t="s">
        <v>2254</v>
      </c>
      <c r="G173" s="162" t="s">
        <v>1886</v>
      </c>
      <c r="H173" s="163">
        <v>8</v>
      </c>
      <c r="I173" s="164"/>
      <c r="J173" s="165">
        <f t="shared" si="10"/>
        <v>0</v>
      </c>
      <c r="K173" s="166"/>
      <c r="L173" s="30"/>
      <c r="M173" s="167" t="s">
        <v>1</v>
      </c>
      <c r="N173" s="168" t="s">
        <v>39</v>
      </c>
      <c r="O173" s="55"/>
      <c r="P173" s="169">
        <f t="shared" si="11"/>
        <v>0</v>
      </c>
      <c r="Q173" s="169">
        <v>0</v>
      </c>
      <c r="R173" s="169">
        <f t="shared" si="12"/>
        <v>0</v>
      </c>
      <c r="S173" s="169">
        <v>0</v>
      </c>
      <c r="T173" s="170">
        <f t="shared" si="1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71" t="s">
        <v>536</v>
      </c>
      <c r="AT173" s="171" t="s">
        <v>166</v>
      </c>
      <c r="AU173" s="171" t="s">
        <v>84</v>
      </c>
      <c r="AY173" s="14" t="s">
        <v>163</v>
      </c>
      <c r="BE173" s="172">
        <f t="shared" si="14"/>
        <v>0</v>
      </c>
      <c r="BF173" s="172">
        <f t="shared" si="15"/>
        <v>0</v>
      </c>
      <c r="BG173" s="172">
        <f t="shared" si="16"/>
        <v>0</v>
      </c>
      <c r="BH173" s="172">
        <f t="shared" si="17"/>
        <v>0</v>
      </c>
      <c r="BI173" s="172">
        <f t="shared" si="18"/>
        <v>0</v>
      </c>
      <c r="BJ173" s="14" t="s">
        <v>82</v>
      </c>
      <c r="BK173" s="172">
        <f t="shared" si="19"/>
        <v>0</v>
      </c>
      <c r="BL173" s="14" t="s">
        <v>536</v>
      </c>
      <c r="BM173" s="171" t="s">
        <v>248</v>
      </c>
    </row>
    <row r="174" spans="1:65" s="2" customFormat="1" ht="16.5" customHeight="1">
      <c r="A174" s="29"/>
      <c r="B174" s="158"/>
      <c r="C174" s="159" t="s">
        <v>1505</v>
      </c>
      <c r="D174" s="159" t="s">
        <v>166</v>
      </c>
      <c r="E174" s="160" t="s">
        <v>2255</v>
      </c>
      <c r="F174" s="161" t="s">
        <v>2256</v>
      </c>
      <c r="G174" s="162" t="s">
        <v>1886</v>
      </c>
      <c r="H174" s="163">
        <v>3</v>
      </c>
      <c r="I174" s="164"/>
      <c r="J174" s="165">
        <f t="shared" si="10"/>
        <v>0</v>
      </c>
      <c r="K174" s="166"/>
      <c r="L174" s="30"/>
      <c r="M174" s="167" t="s">
        <v>1</v>
      </c>
      <c r="N174" s="168" t="s">
        <v>39</v>
      </c>
      <c r="O174" s="55"/>
      <c r="P174" s="169">
        <f t="shared" si="11"/>
        <v>0</v>
      </c>
      <c r="Q174" s="169">
        <v>0</v>
      </c>
      <c r="R174" s="169">
        <f t="shared" si="12"/>
        <v>0</v>
      </c>
      <c r="S174" s="169">
        <v>0</v>
      </c>
      <c r="T174" s="170">
        <f t="shared" si="1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71" t="s">
        <v>536</v>
      </c>
      <c r="AT174" s="171" t="s">
        <v>166</v>
      </c>
      <c r="AU174" s="171" t="s">
        <v>84</v>
      </c>
      <c r="AY174" s="14" t="s">
        <v>163</v>
      </c>
      <c r="BE174" s="172">
        <f t="shared" si="14"/>
        <v>0</v>
      </c>
      <c r="BF174" s="172">
        <f t="shared" si="15"/>
        <v>0</v>
      </c>
      <c r="BG174" s="172">
        <f t="shared" si="16"/>
        <v>0</v>
      </c>
      <c r="BH174" s="172">
        <f t="shared" si="17"/>
        <v>0</v>
      </c>
      <c r="BI174" s="172">
        <f t="shared" si="18"/>
        <v>0</v>
      </c>
      <c r="BJ174" s="14" t="s">
        <v>82</v>
      </c>
      <c r="BK174" s="172">
        <f t="shared" si="19"/>
        <v>0</v>
      </c>
      <c r="BL174" s="14" t="s">
        <v>536</v>
      </c>
      <c r="BM174" s="171" t="s">
        <v>239</v>
      </c>
    </row>
    <row r="175" spans="1:65" s="2" customFormat="1" ht="16.5" customHeight="1">
      <c r="A175" s="29"/>
      <c r="B175" s="158"/>
      <c r="C175" s="159" t="s">
        <v>1509</v>
      </c>
      <c r="D175" s="159" t="s">
        <v>166</v>
      </c>
      <c r="E175" s="160" t="s">
        <v>2257</v>
      </c>
      <c r="F175" s="161" t="s">
        <v>2258</v>
      </c>
      <c r="G175" s="162" t="s">
        <v>287</v>
      </c>
      <c r="H175" s="163">
        <v>25</v>
      </c>
      <c r="I175" s="164"/>
      <c r="J175" s="165">
        <f t="shared" si="10"/>
        <v>0</v>
      </c>
      <c r="K175" s="166"/>
      <c r="L175" s="30"/>
      <c r="M175" s="167" t="s">
        <v>1</v>
      </c>
      <c r="N175" s="168" t="s">
        <v>39</v>
      </c>
      <c r="O175" s="55"/>
      <c r="P175" s="169">
        <f t="shared" si="11"/>
        <v>0</v>
      </c>
      <c r="Q175" s="169">
        <v>0</v>
      </c>
      <c r="R175" s="169">
        <f t="shared" si="12"/>
        <v>0</v>
      </c>
      <c r="S175" s="169">
        <v>0</v>
      </c>
      <c r="T175" s="170">
        <f t="shared" si="1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71" t="s">
        <v>536</v>
      </c>
      <c r="AT175" s="171" t="s">
        <v>166</v>
      </c>
      <c r="AU175" s="171" t="s">
        <v>84</v>
      </c>
      <c r="AY175" s="14" t="s">
        <v>163</v>
      </c>
      <c r="BE175" s="172">
        <f t="shared" si="14"/>
        <v>0</v>
      </c>
      <c r="BF175" s="172">
        <f t="shared" si="15"/>
        <v>0</v>
      </c>
      <c r="BG175" s="172">
        <f t="shared" si="16"/>
        <v>0</v>
      </c>
      <c r="BH175" s="172">
        <f t="shared" si="17"/>
        <v>0</v>
      </c>
      <c r="BI175" s="172">
        <f t="shared" si="18"/>
        <v>0</v>
      </c>
      <c r="BJ175" s="14" t="s">
        <v>82</v>
      </c>
      <c r="BK175" s="172">
        <f t="shared" si="19"/>
        <v>0</v>
      </c>
      <c r="BL175" s="14" t="s">
        <v>536</v>
      </c>
      <c r="BM175" s="171" t="s">
        <v>260</v>
      </c>
    </row>
    <row r="176" spans="1:65" s="2" customFormat="1" ht="16.5" customHeight="1">
      <c r="A176" s="29"/>
      <c r="B176" s="158"/>
      <c r="C176" s="159" t="s">
        <v>1513</v>
      </c>
      <c r="D176" s="159" t="s">
        <v>166</v>
      </c>
      <c r="E176" s="160" t="s">
        <v>2259</v>
      </c>
      <c r="F176" s="161" t="s">
        <v>2260</v>
      </c>
      <c r="G176" s="162" t="s">
        <v>287</v>
      </c>
      <c r="H176" s="163">
        <v>25</v>
      </c>
      <c r="I176" s="164"/>
      <c r="J176" s="165">
        <f t="shared" si="10"/>
        <v>0</v>
      </c>
      <c r="K176" s="166"/>
      <c r="L176" s="30"/>
      <c r="M176" s="167" t="s">
        <v>1</v>
      </c>
      <c r="N176" s="168" t="s">
        <v>39</v>
      </c>
      <c r="O176" s="55"/>
      <c r="P176" s="169">
        <f t="shared" si="11"/>
        <v>0</v>
      </c>
      <c r="Q176" s="169">
        <v>0</v>
      </c>
      <c r="R176" s="169">
        <f t="shared" si="12"/>
        <v>0</v>
      </c>
      <c r="S176" s="169">
        <v>0</v>
      </c>
      <c r="T176" s="170">
        <f t="shared" si="1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71" t="s">
        <v>536</v>
      </c>
      <c r="AT176" s="171" t="s">
        <v>166</v>
      </c>
      <c r="AU176" s="171" t="s">
        <v>84</v>
      </c>
      <c r="AY176" s="14" t="s">
        <v>163</v>
      </c>
      <c r="BE176" s="172">
        <f t="shared" si="14"/>
        <v>0</v>
      </c>
      <c r="BF176" s="172">
        <f t="shared" si="15"/>
        <v>0</v>
      </c>
      <c r="BG176" s="172">
        <f t="shared" si="16"/>
        <v>0</v>
      </c>
      <c r="BH176" s="172">
        <f t="shared" si="17"/>
        <v>0</v>
      </c>
      <c r="BI176" s="172">
        <f t="shared" si="18"/>
        <v>0</v>
      </c>
      <c r="BJ176" s="14" t="s">
        <v>82</v>
      </c>
      <c r="BK176" s="172">
        <f t="shared" si="19"/>
        <v>0</v>
      </c>
      <c r="BL176" s="14" t="s">
        <v>536</v>
      </c>
      <c r="BM176" s="171" t="s">
        <v>800</v>
      </c>
    </row>
    <row r="177" spans="1:65" s="2" customFormat="1" ht="16.5" customHeight="1">
      <c r="A177" s="29"/>
      <c r="B177" s="158"/>
      <c r="C177" s="159" t="s">
        <v>1517</v>
      </c>
      <c r="D177" s="159" t="s">
        <v>166</v>
      </c>
      <c r="E177" s="160" t="s">
        <v>2261</v>
      </c>
      <c r="F177" s="161" t="s">
        <v>2262</v>
      </c>
      <c r="G177" s="162" t="s">
        <v>1886</v>
      </c>
      <c r="H177" s="163">
        <v>3</v>
      </c>
      <c r="I177" s="164"/>
      <c r="J177" s="165">
        <f t="shared" si="10"/>
        <v>0</v>
      </c>
      <c r="K177" s="166"/>
      <c r="L177" s="30"/>
      <c r="M177" s="167" t="s">
        <v>1</v>
      </c>
      <c r="N177" s="168" t="s">
        <v>39</v>
      </c>
      <c r="O177" s="55"/>
      <c r="P177" s="169">
        <f t="shared" si="11"/>
        <v>0</v>
      </c>
      <c r="Q177" s="169">
        <v>0</v>
      </c>
      <c r="R177" s="169">
        <f t="shared" si="12"/>
        <v>0</v>
      </c>
      <c r="S177" s="169">
        <v>0</v>
      </c>
      <c r="T177" s="170">
        <f t="shared" si="1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71" t="s">
        <v>536</v>
      </c>
      <c r="AT177" s="171" t="s">
        <v>166</v>
      </c>
      <c r="AU177" s="171" t="s">
        <v>84</v>
      </c>
      <c r="AY177" s="14" t="s">
        <v>163</v>
      </c>
      <c r="BE177" s="172">
        <f t="shared" si="14"/>
        <v>0</v>
      </c>
      <c r="BF177" s="172">
        <f t="shared" si="15"/>
        <v>0</v>
      </c>
      <c r="BG177" s="172">
        <f t="shared" si="16"/>
        <v>0</v>
      </c>
      <c r="BH177" s="172">
        <f t="shared" si="17"/>
        <v>0</v>
      </c>
      <c r="BI177" s="172">
        <f t="shared" si="18"/>
        <v>0</v>
      </c>
      <c r="BJ177" s="14" t="s">
        <v>82</v>
      </c>
      <c r="BK177" s="172">
        <f t="shared" si="19"/>
        <v>0</v>
      </c>
      <c r="BL177" s="14" t="s">
        <v>536</v>
      </c>
      <c r="BM177" s="171" t="s">
        <v>808</v>
      </c>
    </row>
    <row r="178" spans="1:65" s="2" customFormat="1" ht="16.5" customHeight="1">
      <c r="A178" s="29"/>
      <c r="B178" s="158"/>
      <c r="C178" s="159" t="s">
        <v>1521</v>
      </c>
      <c r="D178" s="159" t="s">
        <v>166</v>
      </c>
      <c r="E178" s="160" t="s">
        <v>2263</v>
      </c>
      <c r="F178" s="161" t="s">
        <v>2264</v>
      </c>
      <c r="G178" s="162" t="s">
        <v>287</v>
      </c>
      <c r="H178" s="163">
        <v>1</v>
      </c>
      <c r="I178" s="164"/>
      <c r="J178" s="165">
        <f t="shared" si="10"/>
        <v>0</v>
      </c>
      <c r="K178" s="166"/>
      <c r="L178" s="30"/>
      <c r="M178" s="167" t="s">
        <v>1</v>
      </c>
      <c r="N178" s="168" t="s">
        <v>39</v>
      </c>
      <c r="O178" s="55"/>
      <c r="P178" s="169">
        <f t="shared" si="11"/>
        <v>0</v>
      </c>
      <c r="Q178" s="169">
        <v>0</v>
      </c>
      <c r="R178" s="169">
        <f t="shared" si="12"/>
        <v>0</v>
      </c>
      <c r="S178" s="169">
        <v>0</v>
      </c>
      <c r="T178" s="170">
        <f t="shared" si="1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71" t="s">
        <v>536</v>
      </c>
      <c r="AT178" s="171" t="s">
        <v>166</v>
      </c>
      <c r="AU178" s="171" t="s">
        <v>84</v>
      </c>
      <c r="AY178" s="14" t="s">
        <v>163</v>
      </c>
      <c r="BE178" s="172">
        <f t="shared" si="14"/>
        <v>0</v>
      </c>
      <c r="BF178" s="172">
        <f t="shared" si="15"/>
        <v>0</v>
      </c>
      <c r="BG178" s="172">
        <f t="shared" si="16"/>
        <v>0</v>
      </c>
      <c r="BH178" s="172">
        <f t="shared" si="17"/>
        <v>0</v>
      </c>
      <c r="BI178" s="172">
        <f t="shared" si="18"/>
        <v>0</v>
      </c>
      <c r="BJ178" s="14" t="s">
        <v>82</v>
      </c>
      <c r="BK178" s="172">
        <f t="shared" si="19"/>
        <v>0</v>
      </c>
      <c r="BL178" s="14" t="s">
        <v>536</v>
      </c>
      <c r="BM178" s="171" t="s">
        <v>449</v>
      </c>
    </row>
    <row r="179" spans="1:65" s="2" customFormat="1" ht="16.5" customHeight="1">
      <c r="A179" s="29"/>
      <c r="B179" s="158"/>
      <c r="C179" s="159" t="s">
        <v>1525</v>
      </c>
      <c r="D179" s="159" t="s">
        <v>166</v>
      </c>
      <c r="E179" s="160" t="s">
        <v>2265</v>
      </c>
      <c r="F179" s="161" t="s">
        <v>2266</v>
      </c>
      <c r="G179" s="162" t="s">
        <v>1886</v>
      </c>
      <c r="H179" s="163">
        <v>1</v>
      </c>
      <c r="I179" s="164"/>
      <c r="J179" s="165">
        <f t="shared" si="10"/>
        <v>0</v>
      </c>
      <c r="K179" s="166"/>
      <c r="L179" s="30"/>
      <c r="M179" s="167" t="s">
        <v>1</v>
      </c>
      <c r="N179" s="168" t="s">
        <v>39</v>
      </c>
      <c r="O179" s="55"/>
      <c r="P179" s="169">
        <f t="shared" si="11"/>
        <v>0</v>
      </c>
      <c r="Q179" s="169">
        <v>0</v>
      </c>
      <c r="R179" s="169">
        <f t="shared" si="12"/>
        <v>0</v>
      </c>
      <c r="S179" s="169">
        <v>0</v>
      </c>
      <c r="T179" s="170">
        <f t="shared" si="1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71" t="s">
        <v>536</v>
      </c>
      <c r="AT179" s="171" t="s">
        <v>166</v>
      </c>
      <c r="AU179" s="171" t="s">
        <v>84</v>
      </c>
      <c r="AY179" s="14" t="s">
        <v>163</v>
      </c>
      <c r="BE179" s="172">
        <f t="shared" si="14"/>
        <v>0</v>
      </c>
      <c r="BF179" s="172">
        <f t="shared" si="15"/>
        <v>0</v>
      </c>
      <c r="BG179" s="172">
        <f t="shared" si="16"/>
        <v>0</v>
      </c>
      <c r="BH179" s="172">
        <f t="shared" si="17"/>
        <v>0</v>
      </c>
      <c r="BI179" s="172">
        <f t="shared" si="18"/>
        <v>0</v>
      </c>
      <c r="BJ179" s="14" t="s">
        <v>82</v>
      </c>
      <c r="BK179" s="172">
        <f t="shared" si="19"/>
        <v>0</v>
      </c>
      <c r="BL179" s="14" t="s">
        <v>536</v>
      </c>
      <c r="BM179" s="171" t="s">
        <v>457</v>
      </c>
    </row>
    <row r="180" spans="1:65" s="2" customFormat="1" ht="16.5" customHeight="1">
      <c r="A180" s="29"/>
      <c r="B180" s="158"/>
      <c r="C180" s="159" t="s">
        <v>466</v>
      </c>
      <c r="D180" s="159" t="s">
        <v>166</v>
      </c>
      <c r="E180" s="160" t="s">
        <v>2267</v>
      </c>
      <c r="F180" s="161" t="s">
        <v>2268</v>
      </c>
      <c r="G180" s="162" t="s">
        <v>1886</v>
      </c>
      <c r="H180" s="163">
        <v>3</v>
      </c>
      <c r="I180" s="164"/>
      <c r="J180" s="165">
        <f t="shared" si="10"/>
        <v>0</v>
      </c>
      <c r="K180" s="166"/>
      <c r="L180" s="30"/>
      <c r="M180" s="167" t="s">
        <v>1</v>
      </c>
      <c r="N180" s="168" t="s">
        <v>39</v>
      </c>
      <c r="O180" s="55"/>
      <c r="P180" s="169">
        <f t="shared" si="11"/>
        <v>0</v>
      </c>
      <c r="Q180" s="169">
        <v>0</v>
      </c>
      <c r="R180" s="169">
        <f t="shared" si="12"/>
        <v>0</v>
      </c>
      <c r="S180" s="169">
        <v>0</v>
      </c>
      <c r="T180" s="170">
        <f t="shared" si="1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71" t="s">
        <v>536</v>
      </c>
      <c r="AT180" s="171" t="s">
        <v>166</v>
      </c>
      <c r="AU180" s="171" t="s">
        <v>84</v>
      </c>
      <c r="AY180" s="14" t="s">
        <v>163</v>
      </c>
      <c r="BE180" s="172">
        <f t="shared" si="14"/>
        <v>0</v>
      </c>
      <c r="BF180" s="172">
        <f t="shared" si="15"/>
        <v>0</v>
      </c>
      <c r="BG180" s="172">
        <f t="shared" si="16"/>
        <v>0</v>
      </c>
      <c r="BH180" s="172">
        <f t="shared" si="17"/>
        <v>0</v>
      </c>
      <c r="BI180" s="172">
        <f t="shared" si="18"/>
        <v>0</v>
      </c>
      <c r="BJ180" s="14" t="s">
        <v>82</v>
      </c>
      <c r="BK180" s="172">
        <f t="shared" si="19"/>
        <v>0</v>
      </c>
      <c r="BL180" s="14" t="s">
        <v>536</v>
      </c>
      <c r="BM180" s="171" t="s">
        <v>461</v>
      </c>
    </row>
    <row r="181" spans="1:65" s="2" customFormat="1" ht="16.5" customHeight="1">
      <c r="A181" s="29"/>
      <c r="B181" s="158"/>
      <c r="C181" s="159" t="s">
        <v>685</v>
      </c>
      <c r="D181" s="159" t="s">
        <v>166</v>
      </c>
      <c r="E181" s="160" t="s">
        <v>2269</v>
      </c>
      <c r="F181" s="161" t="s">
        <v>2270</v>
      </c>
      <c r="G181" s="162" t="s">
        <v>1886</v>
      </c>
      <c r="H181" s="163">
        <v>1</v>
      </c>
      <c r="I181" s="164"/>
      <c r="J181" s="165">
        <f t="shared" si="10"/>
        <v>0</v>
      </c>
      <c r="K181" s="166"/>
      <c r="L181" s="30"/>
      <c r="M181" s="167" t="s">
        <v>1</v>
      </c>
      <c r="N181" s="168" t="s">
        <v>39</v>
      </c>
      <c r="O181" s="55"/>
      <c r="P181" s="169">
        <f t="shared" si="11"/>
        <v>0</v>
      </c>
      <c r="Q181" s="169">
        <v>0</v>
      </c>
      <c r="R181" s="169">
        <f t="shared" si="12"/>
        <v>0</v>
      </c>
      <c r="S181" s="169">
        <v>0</v>
      </c>
      <c r="T181" s="170">
        <f t="shared" si="1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71" t="s">
        <v>536</v>
      </c>
      <c r="AT181" s="171" t="s">
        <v>166</v>
      </c>
      <c r="AU181" s="171" t="s">
        <v>84</v>
      </c>
      <c r="AY181" s="14" t="s">
        <v>163</v>
      </c>
      <c r="BE181" s="172">
        <f t="shared" si="14"/>
        <v>0</v>
      </c>
      <c r="BF181" s="172">
        <f t="shared" si="15"/>
        <v>0</v>
      </c>
      <c r="BG181" s="172">
        <f t="shared" si="16"/>
        <v>0</v>
      </c>
      <c r="BH181" s="172">
        <f t="shared" si="17"/>
        <v>0</v>
      </c>
      <c r="BI181" s="172">
        <f t="shared" si="18"/>
        <v>0</v>
      </c>
      <c r="BJ181" s="14" t="s">
        <v>82</v>
      </c>
      <c r="BK181" s="172">
        <f t="shared" si="19"/>
        <v>0</v>
      </c>
      <c r="BL181" s="14" t="s">
        <v>536</v>
      </c>
      <c r="BM181" s="171" t="s">
        <v>425</v>
      </c>
    </row>
    <row r="182" spans="1:65" s="2" customFormat="1" ht="16.5" customHeight="1">
      <c r="A182" s="29"/>
      <c r="B182" s="158"/>
      <c r="C182" s="159" t="s">
        <v>689</v>
      </c>
      <c r="D182" s="159" t="s">
        <v>166</v>
      </c>
      <c r="E182" s="160" t="s">
        <v>2271</v>
      </c>
      <c r="F182" s="161" t="s">
        <v>2272</v>
      </c>
      <c r="G182" s="162" t="s">
        <v>1886</v>
      </c>
      <c r="H182" s="163">
        <v>1</v>
      </c>
      <c r="I182" s="164"/>
      <c r="J182" s="165">
        <f t="shared" si="10"/>
        <v>0</v>
      </c>
      <c r="K182" s="166"/>
      <c r="L182" s="30"/>
      <c r="M182" s="167" t="s">
        <v>1</v>
      </c>
      <c r="N182" s="168" t="s">
        <v>39</v>
      </c>
      <c r="O182" s="55"/>
      <c r="P182" s="169">
        <f t="shared" si="11"/>
        <v>0</v>
      </c>
      <c r="Q182" s="169">
        <v>0</v>
      </c>
      <c r="R182" s="169">
        <f t="shared" si="12"/>
        <v>0</v>
      </c>
      <c r="S182" s="169">
        <v>0</v>
      </c>
      <c r="T182" s="170">
        <f t="shared" si="1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71" t="s">
        <v>536</v>
      </c>
      <c r="AT182" s="171" t="s">
        <v>166</v>
      </c>
      <c r="AU182" s="171" t="s">
        <v>84</v>
      </c>
      <c r="AY182" s="14" t="s">
        <v>163</v>
      </c>
      <c r="BE182" s="172">
        <f t="shared" si="14"/>
        <v>0</v>
      </c>
      <c r="BF182" s="172">
        <f t="shared" si="15"/>
        <v>0</v>
      </c>
      <c r="BG182" s="172">
        <f t="shared" si="16"/>
        <v>0</v>
      </c>
      <c r="BH182" s="172">
        <f t="shared" si="17"/>
        <v>0</v>
      </c>
      <c r="BI182" s="172">
        <f t="shared" si="18"/>
        <v>0</v>
      </c>
      <c r="BJ182" s="14" t="s">
        <v>82</v>
      </c>
      <c r="BK182" s="172">
        <f t="shared" si="19"/>
        <v>0</v>
      </c>
      <c r="BL182" s="14" t="s">
        <v>536</v>
      </c>
      <c r="BM182" s="171" t="s">
        <v>433</v>
      </c>
    </row>
    <row r="183" spans="1:65" s="2" customFormat="1" ht="16.5" customHeight="1">
      <c r="A183" s="29"/>
      <c r="B183" s="158"/>
      <c r="C183" s="159" t="s">
        <v>711</v>
      </c>
      <c r="D183" s="159" t="s">
        <v>166</v>
      </c>
      <c r="E183" s="160" t="s">
        <v>2273</v>
      </c>
      <c r="F183" s="161" t="s">
        <v>2274</v>
      </c>
      <c r="G183" s="162" t="s">
        <v>1886</v>
      </c>
      <c r="H183" s="163">
        <v>4</v>
      </c>
      <c r="I183" s="164"/>
      <c r="J183" s="165">
        <f t="shared" si="10"/>
        <v>0</v>
      </c>
      <c r="K183" s="166"/>
      <c r="L183" s="30"/>
      <c r="M183" s="167" t="s">
        <v>1</v>
      </c>
      <c r="N183" s="168" t="s">
        <v>39</v>
      </c>
      <c r="O183" s="55"/>
      <c r="P183" s="169">
        <f t="shared" si="11"/>
        <v>0</v>
      </c>
      <c r="Q183" s="169">
        <v>0</v>
      </c>
      <c r="R183" s="169">
        <f t="shared" si="12"/>
        <v>0</v>
      </c>
      <c r="S183" s="169">
        <v>0</v>
      </c>
      <c r="T183" s="170">
        <f t="shared" si="1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71" t="s">
        <v>536</v>
      </c>
      <c r="AT183" s="171" t="s">
        <v>166</v>
      </c>
      <c r="AU183" s="171" t="s">
        <v>84</v>
      </c>
      <c r="AY183" s="14" t="s">
        <v>163</v>
      </c>
      <c r="BE183" s="172">
        <f t="shared" si="14"/>
        <v>0</v>
      </c>
      <c r="BF183" s="172">
        <f t="shared" si="15"/>
        <v>0</v>
      </c>
      <c r="BG183" s="172">
        <f t="shared" si="16"/>
        <v>0</v>
      </c>
      <c r="BH183" s="172">
        <f t="shared" si="17"/>
        <v>0</v>
      </c>
      <c r="BI183" s="172">
        <f t="shared" si="18"/>
        <v>0</v>
      </c>
      <c r="BJ183" s="14" t="s">
        <v>82</v>
      </c>
      <c r="BK183" s="172">
        <f t="shared" si="19"/>
        <v>0</v>
      </c>
      <c r="BL183" s="14" t="s">
        <v>536</v>
      </c>
      <c r="BM183" s="171" t="s">
        <v>441</v>
      </c>
    </row>
    <row r="184" spans="1:65" s="2" customFormat="1" ht="16.5" customHeight="1">
      <c r="A184" s="29"/>
      <c r="B184" s="158"/>
      <c r="C184" s="159" t="s">
        <v>715</v>
      </c>
      <c r="D184" s="159" t="s">
        <v>166</v>
      </c>
      <c r="E184" s="160" t="s">
        <v>2275</v>
      </c>
      <c r="F184" s="161" t="s">
        <v>2276</v>
      </c>
      <c r="G184" s="162" t="s">
        <v>1886</v>
      </c>
      <c r="H184" s="163">
        <v>1</v>
      </c>
      <c r="I184" s="164"/>
      <c r="J184" s="165">
        <f t="shared" si="10"/>
        <v>0</v>
      </c>
      <c r="K184" s="166"/>
      <c r="L184" s="30"/>
      <c r="M184" s="167" t="s">
        <v>1</v>
      </c>
      <c r="N184" s="168" t="s">
        <v>39</v>
      </c>
      <c r="O184" s="55"/>
      <c r="P184" s="169">
        <f t="shared" si="11"/>
        <v>0</v>
      </c>
      <c r="Q184" s="169">
        <v>0</v>
      </c>
      <c r="R184" s="169">
        <f t="shared" si="12"/>
        <v>0</v>
      </c>
      <c r="S184" s="169">
        <v>0</v>
      </c>
      <c r="T184" s="170">
        <f t="shared" si="1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71" t="s">
        <v>536</v>
      </c>
      <c r="AT184" s="171" t="s">
        <v>166</v>
      </c>
      <c r="AU184" s="171" t="s">
        <v>84</v>
      </c>
      <c r="AY184" s="14" t="s">
        <v>163</v>
      </c>
      <c r="BE184" s="172">
        <f t="shared" si="14"/>
        <v>0</v>
      </c>
      <c r="BF184" s="172">
        <f t="shared" si="15"/>
        <v>0</v>
      </c>
      <c r="BG184" s="172">
        <f t="shared" si="16"/>
        <v>0</v>
      </c>
      <c r="BH184" s="172">
        <f t="shared" si="17"/>
        <v>0</v>
      </c>
      <c r="BI184" s="172">
        <f t="shared" si="18"/>
        <v>0</v>
      </c>
      <c r="BJ184" s="14" t="s">
        <v>82</v>
      </c>
      <c r="BK184" s="172">
        <f t="shared" si="19"/>
        <v>0</v>
      </c>
      <c r="BL184" s="14" t="s">
        <v>536</v>
      </c>
      <c r="BM184" s="171" t="s">
        <v>2006</v>
      </c>
    </row>
    <row r="185" spans="1:65" s="2" customFormat="1" ht="16.5" customHeight="1">
      <c r="A185" s="29"/>
      <c r="B185" s="158"/>
      <c r="C185" s="159" t="s">
        <v>727</v>
      </c>
      <c r="D185" s="159" t="s">
        <v>166</v>
      </c>
      <c r="E185" s="160" t="s">
        <v>2277</v>
      </c>
      <c r="F185" s="161" t="s">
        <v>2278</v>
      </c>
      <c r="G185" s="162" t="s">
        <v>1886</v>
      </c>
      <c r="H185" s="163">
        <v>5</v>
      </c>
      <c r="I185" s="164"/>
      <c r="J185" s="165">
        <f t="shared" ref="J185:J216" si="20">ROUND(I185*H185,2)</f>
        <v>0</v>
      </c>
      <c r="K185" s="166"/>
      <c r="L185" s="30"/>
      <c r="M185" s="167" t="s">
        <v>1</v>
      </c>
      <c r="N185" s="168" t="s">
        <v>39</v>
      </c>
      <c r="O185" s="55"/>
      <c r="P185" s="169">
        <f t="shared" ref="P185:P216" si="21">O185*H185</f>
        <v>0</v>
      </c>
      <c r="Q185" s="169">
        <v>0</v>
      </c>
      <c r="R185" s="169">
        <f t="shared" ref="R185:R216" si="22">Q185*H185</f>
        <v>0</v>
      </c>
      <c r="S185" s="169">
        <v>0</v>
      </c>
      <c r="T185" s="170">
        <f t="shared" ref="T185:T216" si="23"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71" t="s">
        <v>536</v>
      </c>
      <c r="AT185" s="171" t="s">
        <v>166</v>
      </c>
      <c r="AU185" s="171" t="s">
        <v>84</v>
      </c>
      <c r="AY185" s="14" t="s">
        <v>163</v>
      </c>
      <c r="BE185" s="172">
        <f t="shared" ref="BE185:BE216" si="24">IF(N185="základní",J185,0)</f>
        <v>0</v>
      </c>
      <c r="BF185" s="172">
        <f t="shared" ref="BF185:BF216" si="25">IF(N185="snížená",J185,0)</f>
        <v>0</v>
      </c>
      <c r="BG185" s="172">
        <f t="shared" ref="BG185:BG216" si="26">IF(N185="zákl. přenesená",J185,0)</f>
        <v>0</v>
      </c>
      <c r="BH185" s="172">
        <f t="shared" ref="BH185:BH216" si="27">IF(N185="sníž. přenesená",J185,0)</f>
        <v>0</v>
      </c>
      <c r="BI185" s="172">
        <f t="shared" ref="BI185:BI216" si="28">IF(N185="nulová",J185,0)</f>
        <v>0</v>
      </c>
      <c r="BJ185" s="14" t="s">
        <v>82</v>
      </c>
      <c r="BK185" s="172">
        <f t="shared" ref="BK185:BK216" si="29">ROUND(I185*H185,2)</f>
        <v>0</v>
      </c>
      <c r="BL185" s="14" t="s">
        <v>536</v>
      </c>
      <c r="BM185" s="171" t="s">
        <v>847</v>
      </c>
    </row>
    <row r="186" spans="1:65" s="2" customFormat="1" ht="16.5" customHeight="1">
      <c r="A186" s="29"/>
      <c r="B186" s="158"/>
      <c r="C186" s="159" t="s">
        <v>731</v>
      </c>
      <c r="D186" s="159" t="s">
        <v>166</v>
      </c>
      <c r="E186" s="160" t="s">
        <v>2279</v>
      </c>
      <c r="F186" s="161" t="s">
        <v>2280</v>
      </c>
      <c r="G186" s="162" t="s">
        <v>1886</v>
      </c>
      <c r="H186" s="163">
        <v>2</v>
      </c>
      <c r="I186" s="164"/>
      <c r="J186" s="165">
        <f t="shared" si="20"/>
        <v>0</v>
      </c>
      <c r="K186" s="166"/>
      <c r="L186" s="30"/>
      <c r="M186" s="167" t="s">
        <v>1</v>
      </c>
      <c r="N186" s="168" t="s">
        <v>39</v>
      </c>
      <c r="O186" s="55"/>
      <c r="P186" s="169">
        <f t="shared" si="21"/>
        <v>0</v>
      </c>
      <c r="Q186" s="169">
        <v>0</v>
      </c>
      <c r="R186" s="169">
        <f t="shared" si="22"/>
        <v>0</v>
      </c>
      <c r="S186" s="169">
        <v>0</v>
      </c>
      <c r="T186" s="170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71" t="s">
        <v>536</v>
      </c>
      <c r="AT186" s="171" t="s">
        <v>166</v>
      </c>
      <c r="AU186" s="171" t="s">
        <v>84</v>
      </c>
      <c r="AY186" s="14" t="s">
        <v>163</v>
      </c>
      <c r="BE186" s="172">
        <f t="shared" si="24"/>
        <v>0</v>
      </c>
      <c r="BF186" s="172">
        <f t="shared" si="25"/>
        <v>0</v>
      </c>
      <c r="BG186" s="172">
        <f t="shared" si="26"/>
        <v>0</v>
      </c>
      <c r="BH186" s="172">
        <f t="shared" si="27"/>
        <v>0</v>
      </c>
      <c r="BI186" s="172">
        <f t="shared" si="28"/>
        <v>0</v>
      </c>
      <c r="BJ186" s="14" t="s">
        <v>82</v>
      </c>
      <c r="BK186" s="172">
        <f t="shared" si="29"/>
        <v>0</v>
      </c>
      <c r="BL186" s="14" t="s">
        <v>536</v>
      </c>
      <c r="BM186" s="171" t="s">
        <v>2009</v>
      </c>
    </row>
    <row r="187" spans="1:65" s="2" customFormat="1" ht="16.5" customHeight="1">
      <c r="A187" s="29"/>
      <c r="B187" s="158"/>
      <c r="C187" s="159" t="s">
        <v>735</v>
      </c>
      <c r="D187" s="159" t="s">
        <v>166</v>
      </c>
      <c r="E187" s="160" t="s">
        <v>2281</v>
      </c>
      <c r="F187" s="161" t="s">
        <v>2282</v>
      </c>
      <c r="G187" s="162" t="s">
        <v>1886</v>
      </c>
      <c r="H187" s="163">
        <v>2</v>
      </c>
      <c r="I187" s="164"/>
      <c r="J187" s="165">
        <f t="shared" si="20"/>
        <v>0</v>
      </c>
      <c r="K187" s="166"/>
      <c r="L187" s="30"/>
      <c r="M187" s="167" t="s">
        <v>1</v>
      </c>
      <c r="N187" s="168" t="s">
        <v>39</v>
      </c>
      <c r="O187" s="55"/>
      <c r="P187" s="169">
        <f t="shared" si="21"/>
        <v>0</v>
      </c>
      <c r="Q187" s="169">
        <v>0</v>
      </c>
      <c r="R187" s="169">
        <f t="shared" si="22"/>
        <v>0</v>
      </c>
      <c r="S187" s="169">
        <v>0</v>
      </c>
      <c r="T187" s="170">
        <f t="shared" si="2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71" t="s">
        <v>536</v>
      </c>
      <c r="AT187" s="171" t="s">
        <v>166</v>
      </c>
      <c r="AU187" s="171" t="s">
        <v>84</v>
      </c>
      <c r="AY187" s="14" t="s">
        <v>163</v>
      </c>
      <c r="BE187" s="172">
        <f t="shared" si="24"/>
        <v>0</v>
      </c>
      <c r="BF187" s="172">
        <f t="shared" si="25"/>
        <v>0</v>
      </c>
      <c r="BG187" s="172">
        <f t="shared" si="26"/>
        <v>0</v>
      </c>
      <c r="BH187" s="172">
        <f t="shared" si="27"/>
        <v>0</v>
      </c>
      <c r="BI187" s="172">
        <f t="shared" si="28"/>
        <v>0</v>
      </c>
      <c r="BJ187" s="14" t="s">
        <v>82</v>
      </c>
      <c r="BK187" s="172">
        <f t="shared" si="29"/>
        <v>0</v>
      </c>
      <c r="BL187" s="14" t="s">
        <v>536</v>
      </c>
      <c r="BM187" s="171" t="s">
        <v>859</v>
      </c>
    </row>
    <row r="188" spans="1:65" s="2" customFormat="1" ht="21.75" customHeight="1">
      <c r="A188" s="29"/>
      <c r="B188" s="158"/>
      <c r="C188" s="159" t="s">
        <v>739</v>
      </c>
      <c r="D188" s="159" t="s">
        <v>166</v>
      </c>
      <c r="E188" s="160" t="s">
        <v>2283</v>
      </c>
      <c r="F188" s="161" t="s">
        <v>2284</v>
      </c>
      <c r="G188" s="162" t="s">
        <v>1886</v>
      </c>
      <c r="H188" s="163">
        <v>42</v>
      </c>
      <c r="I188" s="164"/>
      <c r="J188" s="165">
        <f t="shared" si="20"/>
        <v>0</v>
      </c>
      <c r="K188" s="166"/>
      <c r="L188" s="30"/>
      <c r="M188" s="167" t="s">
        <v>1</v>
      </c>
      <c r="N188" s="168" t="s">
        <v>39</v>
      </c>
      <c r="O188" s="55"/>
      <c r="P188" s="169">
        <f t="shared" si="21"/>
        <v>0</v>
      </c>
      <c r="Q188" s="169">
        <v>0</v>
      </c>
      <c r="R188" s="169">
        <f t="shared" si="22"/>
        <v>0</v>
      </c>
      <c r="S188" s="169">
        <v>0</v>
      </c>
      <c r="T188" s="170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71" t="s">
        <v>536</v>
      </c>
      <c r="AT188" s="171" t="s">
        <v>166</v>
      </c>
      <c r="AU188" s="171" t="s">
        <v>84</v>
      </c>
      <c r="AY188" s="14" t="s">
        <v>163</v>
      </c>
      <c r="BE188" s="172">
        <f t="shared" si="24"/>
        <v>0</v>
      </c>
      <c r="BF188" s="172">
        <f t="shared" si="25"/>
        <v>0</v>
      </c>
      <c r="BG188" s="172">
        <f t="shared" si="26"/>
        <v>0</v>
      </c>
      <c r="BH188" s="172">
        <f t="shared" si="27"/>
        <v>0</v>
      </c>
      <c r="BI188" s="172">
        <f t="shared" si="28"/>
        <v>0</v>
      </c>
      <c r="BJ188" s="14" t="s">
        <v>82</v>
      </c>
      <c r="BK188" s="172">
        <f t="shared" si="29"/>
        <v>0</v>
      </c>
      <c r="BL188" s="14" t="s">
        <v>536</v>
      </c>
      <c r="BM188" s="171" t="s">
        <v>851</v>
      </c>
    </row>
    <row r="189" spans="1:65" s="2" customFormat="1" ht="21.75" customHeight="1">
      <c r="A189" s="29"/>
      <c r="B189" s="158"/>
      <c r="C189" s="159" t="s">
        <v>743</v>
      </c>
      <c r="D189" s="159" t="s">
        <v>166</v>
      </c>
      <c r="E189" s="160" t="s">
        <v>2285</v>
      </c>
      <c r="F189" s="161" t="s">
        <v>2286</v>
      </c>
      <c r="G189" s="162" t="s">
        <v>1886</v>
      </c>
      <c r="H189" s="163">
        <v>8</v>
      </c>
      <c r="I189" s="164"/>
      <c r="J189" s="165">
        <f t="shared" si="20"/>
        <v>0</v>
      </c>
      <c r="K189" s="166"/>
      <c r="L189" s="30"/>
      <c r="M189" s="167" t="s">
        <v>1</v>
      </c>
      <c r="N189" s="168" t="s">
        <v>39</v>
      </c>
      <c r="O189" s="55"/>
      <c r="P189" s="169">
        <f t="shared" si="21"/>
        <v>0</v>
      </c>
      <c r="Q189" s="169">
        <v>0</v>
      </c>
      <c r="R189" s="169">
        <f t="shared" si="22"/>
        <v>0</v>
      </c>
      <c r="S189" s="169">
        <v>0</v>
      </c>
      <c r="T189" s="170">
        <f t="shared" si="2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71" t="s">
        <v>536</v>
      </c>
      <c r="AT189" s="171" t="s">
        <v>166</v>
      </c>
      <c r="AU189" s="171" t="s">
        <v>84</v>
      </c>
      <c r="AY189" s="14" t="s">
        <v>163</v>
      </c>
      <c r="BE189" s="172">
        <f t="shared" si="24"/>
        <v>0</v>
      </c>
      <c r="BF189" s="172">
        <f t="shared" si="25"/>
        <v>0</v>
      </c>
      <c r="BG189" s="172">
        <f t="shared" si="26"/>
        <v>0</v>
      </c>
      <c r="BH189" s="172">
        <f t="shared" si="27"/>
        <v>0</v>
      </c>
      <c r="BI189" s="172">
        <f t="shared" si="28"/>
        <v>0</v>
      </c>
      <c r="BJ189" s="14" t="s">
        <v>82</v>
      </c>
      <c r="BK189" s="172">
        <f t="shared" si="29"/>
        <v>0</v>
      </c>
      <c r="BL189" s="14" t="s">
        <v>536</v>
      </c>
      <c r="BM189" s="171" t="s">
        <v>621</v>
      </c>
    </row>
    <row r="190" spans="1:65" s="2" customFormat="1" ht="21.75" customHeight="1">
      <c r="A190" s="29"/>
      <c r="B190" s="158"/>
      <c r="C190" s="159" t="s">
        <v>747</v>
      </c>
      <c r="D190" s="159" t="s">
        <v>166</v>
      </c>
      <c r="E190" s="160" t="s">
        <v>2287</v>
      </c>
      <c r="F190" s="161" t="s">
        <v>2288</v>
      </c>
      <c r="G190" s="162" t="s">
        <v>1886</v>
      </c>
      <c r="H190" s="163">
        <v>15</v>
      </c>
      <c r="I190" s="164"/>
      <c r="J190" s="165">
        <f t="shared" si="20"/>
        <v>0</v>
      </c>
      <c r="K190" s="166"/>
      <c r="L190" s="30"/>
      <c r="M190" s="167" t="s">
        <v>1</v>
      </c>
      <c r="N190" s="168" t="s">
        <v>39</v>
      </c>
      <c r="O190" s="55"/>
      <c r="P190" s="169">
        <f t="shared" si="21"/>
        <v>0</v>
      </c>
      <c r="Q190" s="169">
        <v>0</v>
      </c>
      <c r="R190" s="169">
        <f t="shared" si="22"/>
        <v>0</v>
      </c>
      <c r="S190" s="169">
        <v>0</v>
      </c>
      <c r="T190" s="170">
        <f t="shared" si="2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71" t="s">
        <v>536</v>
      </c>
      <c r="AT190" s="171" t="s">
        <v>166</v>
      </c>
      <c r="AU190" s="171" t="s">
        <v>84</v>
      </c>
      <c r="AY190" s="14" t="s">
        <v>163</v>
      </c>
      <c r="BE190" s="172">
        <f t="shared" si="24"/>
        <v>0</v>
      </c>
      <c r="BF190" s="172">
        <f t="shared" si="25"/>
        <v>0</v>
      </c>
      <c r="BG190" s="172">
        <f t="shared" si="26"/>
        <v>0</v>
      </c>
      <c r="BH190" s="172">
        <f t="shared" si="27"/>
        <v>0</v>
      </c>
      <c r="BI190" s="172">
        <f t="shared" si="28"/>
        <v>0</v>
      </c>
      <c r="BJ190" s="14" t="s">
        <v>82</v>
      </c>
      <c r="BK190" s="172">
        <f t="shared" si="29"/>
        <v>0</v>
      </c>
      <c r="BL190" s="14" t="s">
        <v>536</v>
      </c>
      <c r="BM190" s="171" t="s">
        <v>758</v>
      </c>
    </row>
    <row r="191" spans="1:65" s="2" customFormat="1" ht="21.75" customHeight="1">
      <c r="A191" s="29"/>
      <c r="B191" s="158"/>
      <c r="C191" s="159" t="s">
        <v>217</v>
      </c>
      <c r="D191" s="159" t="s">
        <v>166</v>
      </c>
      <c r="E191" s="160" t="s">
        <v>2289</v>
      </c>
      <c r="F191" s="161" t="s">
        <v>2290</v>
      </c>
      <c r="G191" s="162" t="s">
        <v>1886</v>
      </c>
      <c r="H191" s="163">
        <v>29</v>
      </c>
      <c r="I191" s="164"/>
      <c r="J191" s="165">
        <f t="shared" si="20"/>
        <v>0</v>
      </c>
      <c r="K191" s="166"/>
      <c r="L191" s="30"/>
      <c r="M191" s="167" t="s">
        <v>1</v>
      </c>
      <c r="N191" s="168" t="s">
        <v>39</v>
      </c>
      <c r="O191" s="55"/>
      <c r="P191" s="169">
        <f t="shared" si="21"/>
        <v>0</v>
      </c>
      <c r="Q191" s="169">
        <v>0</v>
      </c>
      <c r="R191" s="169">
        <f t="shared" si="22"/>
        <v>0</v>
      </c>
      <c r="S191" s="169">
        <v>0</v>
      </c>
      <c r="T191" s="170">
        <f t="shared" si="2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71" t="s">
        <v>536</v>
      </c>
      <c r="AT191" s="171" t="s">
        <v>166</v>
      </c>
      <c r="AU191" s="171" t="s">
        <v>84</v>
      </c>
      <c r="AY191" s="14" t="s">
        <v>163</v>
      </c>
      <c r="BE191" s="172">
        <f t="shared" si="24"/>
        <v>0</v>
      </c>
      <c r="BF191" s="172">
        <f t="shared" si="25"/>
        <v>0</v>
      </c>
      <c r="BG191" s="172">
        <f t="shared" si="26"/>
        <v>0</v>
      </c>
      <c r="BH191" s="172">
        <f t="shared" si="27"/>
        <v>0</v>
      </c>
      <c r="BI191" s="172">
        <f t="shared" si="28"/>
        <v>0</v>
      </c>
      <c r="BJ191" s="14" t="s">
        <v>82</v>
      </c>
      <c r="BK191" s="172">
        <f t="shared" si="29"/>
        <v>0</v>
      </c>
      <c r="BL191" s="14" t="s">
        <v>536</v>
      </c>
      <c r="BM191" s="171" t="s">
        <v>766</v>
      </c>
    </row>
    <row r="192" spans="1:65" s="2" customFormat="1" ht="21.75" customHeight="1">
      <c r="A192" s="29"/>
      <c r="B192" s="158"/>
      <c r="C192" s="159" t="s">
        <v>221</v>
      </c>
      <c r="D192" s="159" t="s">
        <v>166</v>
      </c>
      <c r="E192" s="160" t="s">
        <v>2291</v>
      </c>
      <c r="F192" s="161" t="s">
        <v>2292</v>
      </c>
      <c r="G192" s="162" t="s">
        <v>1886</v>
      </c>
      <c r="H192" s="163">
        <v>3</v>
      </c>
      <c r="I192" s="164"/>
      <c r="J192" s="165">
        <f t="shared" si="20"/>
        <v>0</v>
      </c>
      <c r="K192" s="166"/>
      <c r="L192" s="30"/>
      <c r="M192" s="167" t="s">
        <v>1</v>
      </c>
      <c r="N192" s="168" t="s">
        <v>39</v>
      </c>
      <c r="O192" s="55"/>
      <c r="P192" s="169">
        <f t="shared" si="21"/>
        <v>0</v>
      </c>
      <c r="Q192" s="169">
        <v>0</v>
      </c>
      <c r="R192" s="169">
        <f t="shared" si="22"/>
        <v>0</v>
      </c>
      <c r="S192" s="169">
        <v>0</v>
      </c>
      <c r="T192" s="170">
        <f t="shared" si="2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71" t="s">
        <v>536</v>
      </c>
      <c r="AT192" s="171" t="s">
        <v>166</v>
      </c>
      <c r="AU192" s="171" t="s">
        <v>84</v>
      </c>
      <c r="AY192" s="14" t="s">
        <v>163</v>
      </c>
      <c r="BE192" s="172">
        <f t="shared" si="24"/>
        <v>0</v>
      </c>
      <c r="BF192" s="172">
        <f t="shared" si="25"/>
        <v>0</v>
      </c>
      <c r="BG192" s="172">
        <f t="shared" si="26"/>
        <v>0</v>
      </c>
      <c r="BH192" s="172">
        <f t="shared" si="27"/>
        <v>0</v>
      </c>
      <c r="BI192" s="172">
        <f t="shared" si="28"/>
        <v>0</v>
      </c>
      <c r="BJ192" s="14" t="s">
        <v>82</v>
      </c>
      <c r="BK192" s="172">
        <f t="shared" si="29"/>
        <v>0</v>
      </c>
      <c r="BL192" s="14" t="s">
        <v>536</v>
      </c>
      <c r="BM192" s="171" t="s">
        <v>358</v>
      </c>
    </row>
    <row r="193" spans="1:65" s="2" customFormat="1" ht="16.5" customHeight="1">
      <c r="A193" s="29"/>
      <c r="B193" s="158"/>
      <c r="C193" s="159" t="s">
        <v>595</v>
      </c>
      <c r="D193" s="159" t="s">
        <v>166</v>
      </c>
      <c r="E193" s="160" t="s">
        <v>2293</v>
      </c>
      <c r="F193" s="161" t="s">
        <v>2294</v>
      </c>
      <c r="G193" s="162" t="s">
        <v>1886</v>
      </c>
      <c r="H193" s="163">
        <v>82</v>
      </c>
      <c r="I193" s="164"/>
      <c r="J193" s="165">
        <f t="shared" si="20"/>
        <v>0</v>
      </c>
      <c r="K193" s="166"/>
      <c r="L193" s="30"/>
      <c r="M193" s="167" t="s">
        <v>1</v>
      </c>
      <c r="N193" s="168" t="s">
        <v>39</v>
      </c>
      <c r="O193" s="55"/>
      <c r="P193" s="169">
        <f t="shared" si="21"/>
        <v>0</v>
      </c>
      <c r="Q193" s="169">
        <v>0</v>
      </c>
      <c r="R193" s="169">
        <f t="shared" si="22"/>
        <v>0</v>
      </c>
      <c r="S193" s="169">
        <v>0</v>
      </c>
      <c r="T193" s="170">
        <f t="shared" si="2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71" t="s">
        <v>536</v>
      </c>
      <c r="AT193" s="171" t="s">
        <v>166</v>
      </c>
      <c r="AU193" s="171" t="s">
        <v>84</v>
      </c>
      <c r="AY193" s="14" t="s">
        <v>163</v>
      </c>
      <c r="BE193" s="172">
        <f t="shared" si="24"/>
        <v>0</v>
      </c>
      <c r="BF193" s="172">
        <f t="shared" si="25"/>
        <v>0</v>
      </c>
      <c r="BG193" s="172">
        <f t="shared" si="26"/>
        <v>0</v>
      </c>
      <c r="BH193" s="172">
        <f t="shared" si="27"/>
        <v>0</v>
      </c>
      <c r="BI193" s="172">
        <f t="shared" si="28"/>
        <v>0</v>
      </c>
      <c r="BJ193" s="14" t="s">
        <v>82</v>
      </c>
      <c r="BK193" s="172">
        <f t="shared" si="29"/>
        <v>0</v>
      </c>
      <c r="BL193" s="14" t="s">
        <v>536</v>
      </c>
      <c r="BM193" s="171" t="s">
        <v>346</v>
      </c>
    </row>
    <row r="194" spans="1:65" s="2" customFormat="1" ht="16.5" customHeight="1">
      <c r="A194" s="29"/>
      <c r="B194" s="158"/>
      <c r="C194" s="159" t="s">
        <v>599</v>
      </c>
      <c r="D194" s="159" t="s">
        <v>166</v>
      </c>
      <c r="E194" s="160" t="s">
        <v>2295</v>
      </c>
      <c r="F194" s="161" t="s">
        <v>2296</v>
      </c>
      <c r="G194" s="162" t="s">
        <v>1886</v>
      </c>
      <c r="H194" s="163">
        <v>15</v>
      </c>
      <c r="I194" s="164"/>
      <c r="J194" s="165">
        <f t="shared" si="20"/>
        <v>0</v>
      </c>
      <c r="K194" s="166"/>
      <c r="L194" s="30"/>
      <c r="M194" s="167" t="s">
        <v>1</v>
      </c>
      <c r="N194" s="168" t="s">
        <v>39</v>
      </c>
      <c r="O194" s="55"/>
      <c r="P194" s="169">
        <f t="shared" si="21"/>
        <v>0</v>
      </c>
      <c r="Q194" s="169">
        <v>0</v>
      </c>
      <c r="R194" s="169">
        <f t="shared" si="22"/>
        <v>0</v>
      </c>
      <c r="S194" s="169">
        <v>0</v>
      </c>
      <c r="T194" s="170">
        <f t="shared" si="2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71" t="s">
        <v>536</v>
      </c>
      <c r="AT194" s="171" t="s">
        <v>166</v>
      </c>
      <c r="AU194" s="171" t="s">
        <v>84</v>
      </c>
      <c r="AY194" s="14" t="s">
        <v>163</v>
      </c>
      <c r="BE194" s="172">
        <f t="shared" si="24"/>
        <v>0</v>
      </c>
      <c r="BF194" s="172">
        <f t="shared" si="25"/>
        <v>0</v>
      </c>
      <c r="BG194" s="172">
        <f t="shared" si="26"/>
        <v>0</v>
      </c>
      <c r="BH194" s="172">
        <f t="shared" si="27"/>
        <v>0</v>
      </c>
      <c r="BI194" s="172">
        <f t="shared" si="28"/>
        <v>0</v>
      </c>
      <c r="BJ194" s="14" t="s">
        <v>82</v>
      </c>
      <c r="BK194" s="172">
        <f t="shared" si="29"/>
        <v>0</v>
      </c>
      <c r="BL194" s="14" t="s">
        <v>536</v>
      </c>
      <c r="BM194" s="171" t="s">
        <v>338</v>
      </c>
    </row>
    <row r="195" spans="1:65" s="2" customFormat="1" ht="21.75" customHeight="1">
      <c r="A195" s="29"/>
      <c r="B195" s="158"/>
      <c r="C195" s="159" t="s">
        <v>382</v>
      </c>
      <c r="D195" s="159" t="s">
        <v>166</v>
      </c>
      <c r="E195" s="160" t="s">
        <v>2297</v>
      </c>
      <c r="F195" s="161" t="s">
        <v>2298</v>
      </c>
      <c r="G195" s="162" t="s">
        <v>1886</v>
      </c>
      <c r="H195" s="163">
        <v>97</v>
      </c>
      <c r="I195" s="164"/>
      <c r="J195" s="165">
        <f t="shared" si="20"/>
        <v>0</v>
      </c>
      <c r="K195" s="166"/>
      <c r="L195" s="30"/>
      <c r="M195" s="167" t="s">
        <v>1</v>
      </c>
      <c r="N195" s="168" t="s">
        <v>39</v>
      </c>
      <c r="O195" s="55"/>
      <c r="P195" s="169">
        <f t="shared" si="21"/>
        <v>0</v>
      </c>
      <c r="Q195" s="169">
        <v>0</v>
      </c>
      <c r="R195" s="169">
        <f t="shared" si="22"/>
        <v>0</v>
      </c>
      <c r="S195" s="169">
        <v>0</v>
      </c>
      <c r="T195" s="170">
        <f t="shared" si="2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71" t="s">
        <v>536</v>
      </c>
      <c r="AT195" s="171" t="s">
        <v>166</v>
      </c>
      <c r="AU195" s="171" t="s">
        <v>84</v>
      </c>
      <c r="AY195" s="14" t="s">
        <v>163</v>
      </c>
      <c r="BE195" s="172">
        <f t="shared" si="24"/>
        <v>0</v>
      </c>
      <c r="BF195" s="172">
        <f t="shared" si="25"/>
        <v>0</v>
      </c>
      <c r="BG195" s="172">
        <f t="shared" si="26"/>
        <v>0</v>
      </c>
      <c r="BH195" s="172">
        <f t="shared" si="27"/>
        <v>0</v>
      </c>
      <c r="BI195" s="172">
        <f t="shared" si="28"/>
        <v>0</v>
      </c>
      <c r="BJ195" s="14" t="s">
        <v>82</v>
      </c>
      <c r="BK195" s="172">
        <f t="shared" si="29"/>
        <v>0</v>
      </c>
      <c r="BL195" s="14" t="s">
        <v>536</v>
      </c>
      <c r="BM195" s="171" t="s">
        <v>322</v>
      </c>
    </row>
    <row r="196" spans="1:65" s="2" customFormat="1" ht="16.5" customHeight="1">
      <c r="A196" s="29"/>
      <c r="B196" s="158"/>
      <c r="C196" s="159" t="s">
        <v>386</v>
      </c>
      <c r="D196" s="159" t="s">
        <v>166</v>
      </c>
      <c r="E196" s="160" t="s">
        <v>2299</v>
      </c>
      <c r="F196" s="161" t="s">
        <v>2300</v>
      </c>
      <c r="G196" s="162" t="s">
        <v>1886</v>
      </c>
      <c r="H196" s="163">
        <v>2</v>
      </c>
      <c r="I196" s="164"/>
      <c r="J196" s="165">
        <f t="shared" si="20"/>
        <v>0</v>
      </c>
      <c r="K196" s="166"/>
      <c r="L196" s="30"/>
      <c r="M196" s="167" t="s">
        <v>1</v>
      </c>
      <c r="N196" s="168" t="s">
        <v>39</v>
      </c>
      <c r="O196" s="55"/>
      <c r="P196" s="169">
        <f t="shared" si="21"/>
        <v>0</v>
      </c>
      <c r="Q196" s="169">
        <v>0</v>
      </c>
      <c r="R196" s="169">
        <f t="shared" si="22"/>
        <v>0</v>
      </c>
      <c r="S196" s="169">
        <v>0</v>
      </c>
      <c r="T196" s="170">
        <f t="shared" si="2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71" t="s">
        <v>536</v>
      </c>
      <c r="AT196" s="171" t="s">
        <v>166</v>
      </c>
      <c r="AU196" s="171" t="s">
        <v>84</v>
      </c>
      <c r="AY196" s="14" t="s">
        <v>163</v>
      </c>
      <c r="BE196" s="172">
        <f t="shared" si="24"/>
        <v>0</v>
      </c>
      <c r="BF196" s="172">
        <f t="shared" si="25"/>
        <v>0</v>
      </c>
      <c r="BG196" s="172">
        <f t="shared" si="26"/>
        <v>0</v>
      </c>
      <c r="BH196" s="172">
        <f t="shared" si="27"/>
        <v>0</v>
      </c>
      <c r="BI196" s="172">
        <f t="shared" si="28"/>
        <v>0</v>
      </c>
      <c r="BJ196" s="14" t="s">
        <v>82</v>
      </c>
      <c r="BK196" s="172">
        <f t="shared" si="29"/>
        <v>0</v>
      </c>
      <c r="BL196" s="14" t="s">
        <v>536</v>
      </c>
      <c r="BM196" s="171" t="s">
        <v>350</v>
      </c>
    </row>
    <row r="197" spans="1:65" s="2" customFormat="1" ht="16.5" customHeight="1">
      <c r="A197" s="29"/>
      <c r="B197" s="158"/>
      <c r="C197" s="159" t="s">
        <v>552</v>
      </c>
      <c r="D197" s="159" t="s">
        <v>166</v>
      </c>
      <c r="E197" s="160" t="s">
        <v>2301</v>
      </c>
      <c r="F197" s="161" t="s">
        <v>2302</v>
      </c>
      <c r="G197" s="162" t="s">
        <v>1886</v>
      </c>
      <c r="H197" s="163">
        <v>8</v>
      </c>
      <c r="I197" s="164"/>
      <c r="J197" s="165">
        <f t="shared" si="20"/>
        <v>0</v>
      </c>
      <c r="K197" s="166"/>
      <c r="L197" s="30"/>
      <c r="M197" s="167" t="s">
        <v>1</v>
      </c>
      <c r="N197" s="168" t="s">
        <v>39</v>
      </c>
      <c r="O197" s="55"/>
      <c r="P197" s="169">
        <f t="shared" si="21"/>
        <v>0</v>
      </c>
      <c r="Q197" s="169">
        <v>0</v>
      </c>
      <c r="R197" s="169">
        <f t="shared" si="22"/>
        <v>0</v>
      </c>
      <c r="S197" s="169">
        <v>0</v>
      </c>
      <c r="T197" s="170">
        <f t="shared" si="2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71" t="s">
        <v>536</v>
      </c>
      <c r="AT197" s="171" t="s">
        <v>166</v>
      </c>
      <c r="AU197" s="171" t="s">
        <v>84</v>
      </c>
      <c r="AY197" s="14" t="s">
        <v>163</v>
      </c>
      <c r="BE197" s="172">
        <f t="shared" si="24"/>
        <v>0</v>
      </c>
      <c r="BF197" s="172">
        <f t="shared" si="25"/>
        <v>0</v>
      </c>
      <c r="BG197" s="172">
        <f t="shared" si="26"/>
        <v>0</v>
      </c>
      <c r="BH197" s="172">
        <f t="shared" si="27"/>
        <v>0</v>
      </c>
      <c r="BI197" s="172">
        <f t="shared" si="28"/>
        <v>0</v>
      </c>
      <c r="BJ197" s="14" t="s">
        <v>82</v>
      </c>
      <c r="BK197" s="172">
        <f t="shared" si="29"/>
        <v>0</v>
      </c>
      <c r="BL197" s="14" t="s">
        <v>536</v>
      </c>
      <c r="BM197" s="171" t="s">
        <v>1301</v>
      </c>
    </row>
    <row r="198" spans="1:65" s="2" customFormat="1" ht="16.5" customHeight="1">
      <c r="A198" s="29"/>
      <c r="B198" s="158"/>
      <c r="C198" s="159" t="s">
        <v>591</v>
      </c>
      <c r="D198" s="159" t="s">
        <v>166</v>
      </c>
      <c r="E198" s="160" t="s">
        <v>2303</v>
      </c>
      <c r="F198" s="161" t="s">
        <v>2304</v>
      </c>
      <c r="G198" s="162" t="s">
        <v>1886</v>
      </c>
      <c r="H198" s="163">
        <v>1</v>
      </c>
      <c r="I198" s="164"/>
      <c r="J198" s="165">
        <f t="shared" si="20"/>
        <v>0</v>
      </c>
      <c r="K198" s="166"/>
      <c r="L198" s="30"/>
      <c r="M198" s="167" t="s">
        <v>1</v>
      </c>
      <c r="N198" s="168" t="s">
        <v>39</v>
      </c>
      <c r="O198" s="55"/>
      <c r="P198" s="169">
        <f t="shared" si="21"/>
        <v>0</v>
      </c>
      <c r="Q198" s="169">
        <v>0</v>
      </c>
      <c r="R198" s="169">
        <f t="shared" si="22"/>
        <v>0</v>
      </c>
      <c r="S198" s="169">
        <v>0</v>
      </c>
      <c r="T198" s="170">
        <f t="shared" si="2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71" t="s">
        <v>536</v>
      </c>
      <c r="AT198" s="171" t="s">
        <v>166</v>
      </c>
      <c r="AU198" s="171" t="s">
        <v>84</v>
      </c>
      <c r="AY198" s="14" t="s">
        <v>163</v>
      </c>
      <c r="BE198" s="172">
        <f t="shared" si="24"/>
        <v>0</v>
      </c>
      <c r="BF198" s="172">
        <f t="shared" si="25"/>
        <v>0</v>
      </c>
      <c r="BG198" s="172">
        <f t="shared" si="26"/>
        <v>0</v>
      </c>
      <c r="BH198" s="172">
        <f t="shared" si="27"/>
        <v>0</v>
      </c>
      <c r="BI198" s="172">
        <f t="shared" si="28"/>
        <v>0</v>
      </c>
      <c r="BJ198" s="14" t="s">
        <v>82</v>
      </c>
      <c r="BK198" s="172">
        <f t="shared" si="29"/>
        <v>0</v>
      </c>
      <c r="BL198" s="14" t="s">
        <v>536</v>
      </c>
      <c r="BM198" s="171" t="s">
        <v>334</v>
      </c>
    </row>
    <row r="199" spans="1:65" s="2" customFormat="1" ht="21.75" customHeight="1">
      <c r="A199" s="29"/>
      <c r="B199" s="158"/>
      <c r="C199" s="159" t="s">
        <v>804</v>
      </c>
      <c r="D199" s="159" t="s">
        <v>166</v>
      </c>
      <c r="E199" s="160" t="s">
        <v>2305</v>
      </c>
      <c r="F199" s="161" t="s">
        <v>2306</v>
      </c>
      <c r="G199" s="162" t="s">
        <v>1886</v>
      </c>
      <c r="H199" s="163">
        <v>1</v>
      </c>
      <c r="I199" s="164"/>
      <c r="J199" s="165">
        <f t="shared" si="20"/>
        <v>0</v>
      </c>
      <c r="K199" s="166"/>
      <c r="L199" s="30"/>
      <c r="M199" s="167" t="s">
        <v>1</v>
      </c>
      <c r="N199" s="168" t="s">
        <v>39</v>
      </c>
      <c r="O199" s="55"/>
      <c r="P199" s="169">
        <f t="shared" si="21"/>
        <v>0</v>
      </c>
      <c r="Q199" s="169">
        <v>0</v>
      </c>
      <c r="R199" s="169">
        <f t="shared" si="22"/>
        <v>0</v>
      </c>
      <c r="S199" s="169">
        <v>0</v>
      </c>
      <c r="T199" s="170">
        <f t="shared" si="2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71" t="s">
        <v>536</v>
      </c>
      <c r="AT199" s="171" t="s">
        <v>166</v>
      </c>
      <c r="AU199" s="171" t="s">
        <v>84</v>
      </c>
      <c r="AY199" s="14" t="s">
        <v>163</v>
      </c>
      <c r="BE199" s="172">
        <f t="shared" si="24"/>
        <v>0</v>
      </c>
      <c r="BF199" s="172">
        <f t="shared" si="25"/>
        <v>0</v>
      </c>
      <c r="BG199" s="172">
        <f t="shared" si="26"/>
        <v>0</v>
      </c>
      <c r="BH199" s="172">
        <f t="shared" si="27"/>
        <v>0</v>
      </c>
      <c r="BI199" s="172">
        <f t="shared" si="28"/>
        <v>0</v>
      </c>
      <c r="BJ199" s="14" t="s">
        <v>82</v>
      </c>
      <c r="BK199" s="172">
        <f t="shared" si="29"/>
        <v>0</v>
      </c>
      <c r="BL199" s="14" t="s">
        <v>536</v>
      </c>
      <c r="BM199" s="171" t="s">
        <v>2307</v>
      </c>
    </row>
    <row r="200" spans="1:65" s="2" customFormat="1" ht="16.5" customHeight="1">
      <c r="A200" s="29"/>
      <c r="B200" s="158"/>
      <c r="C200" s="159" t="s">
        <v>572</v>
      </c>
      <c r="D200" s="159" t="s">
        <v>166</v>
      </c>
      <c r="E200" s="160" t="s">
        <v>2308</v>
      </c>
      <c r="F200" s="161" t="s">
        <v>2309</v>
      </c>
      <c r="G200" s="162" t="s">
        <v>1886</v>
      </c>
      <c r="H200" s="163">
        <v>362</v>
      </c>
      <c r="I200" s="164"/>
      <c r="J200" s="165">
        <f t="shared" si="20"/>
        <v>0</v>
      </c>
      <c r="K200" s="166"/>
      <c r="L200" s="30"/>
      <c r="M200" s="167" t="s">
        <v>1</v>
      </c>
      <c r="N200" s="168" t="s">
        <v>39</v>
      </c>
      <c r="O200" s="55"/>
      <c r="P200" s="169">
        <f t="shared" si="21"/>
        <v>0</v>
      </c>
      <c r="Q200" s="169">
        <v>0</v>
      </c>
      <c r="R200" s="169">
        <f t="shared" si="22"/>
        <v>0</v>
      </c>
      <c r="S200" s="169">
        <v>0</v>
      </c>
      <c r="T200" s="170">
        <f t="shared" si="2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71" t="s">
        <v>536</v>
      </c>
      <c r="AT200" s="171" t="s">
        <v>166</v>
      </c>
      <c r="AU200" s="171" t="s">
        <v>84</v>
      </c>
      <c r="AY200" s="14" t="s">
        <v>163</v>
      </c>
      <c r="BE200" s="172">
        <f t="shared" si="24"/>
        <v>0</v>
      </c>
      <c r="BF200" s="172">
        <f t="shared" si="25"/>
        <v>0</v>
      </c>
      <c r="BG200" s="172">
        <f t="shared" si="26"/>
        <v>0</v>
      </c>
      <c r="BH200" s="172">
        <f t="shared" si="27"/>
        <v>0</v>
      </c>
      <c r="BI200" s="172">
        <f t="shared" si="28"/>
        <v>0</v>
      </c>
      <c r="BJ200" s="14" t="s">
        <v>82</v>
      </c>
      <c r="BK200" s="172">
        <f t="shared" si="29"/>
        <v>0</v>
      </c>
      <c r="BL200" s="14" t="s">
        <v>536</v>
      </c>
      <c r="BM200" s="171" t="s">
        <v>1223</v>
      </c>
    </row>
    <row r="201" spans="1:65" s="2" customFormat="1" ht="21.75" customHeight="1">
      <c r="A201" s="29"/>
      <c r="B201" s="158"/>
      <c r="C201" s="159" t="s">
        <v>576</v>
      </c>
      <c r="D201" s="159" t="s">
        <v>166</v>
      </c>
      <c r="E201" s="160" t="s">
        <v>2310</v>
      </c>
      <c r="F201" s="161" t="s">
        <v>2311</v>
      </c>
      <c r="G201" s="162" t="s">
        <v>1886</v>
      </c>
      <c r="H201" s="163">
        <v>37</v>
      </c>
      <c r="I201" s="164"/>
      <c r="J201" s="165">
        <f t="shared" si="20"/>
        <v>0</v>
      </c>
      <c r="K201" s="166"/>
      <c r="L201" s="30"/>
      <c r="M201" s="167" t="s">
        <v>1</v>
      </c>
      <c r="N201" s="168" t="s">
        <v>39</v>
      </c>
      <c r="O201" s="55"/>
      <c r="P201" s="169">
        <f t="shared" si="21"/>
        <v>0</v>
      </c>
      <c r="Q201" s="169">
        <v>0</v>
      </c>
      <c r="R201" s="169">
        <f t="shared" si="22"/>
        <v>0</v>
      </c>
      <c r="S201" s="169">
        <v>0</v>
      </c>
      <c r="T201" s="170">
        <f t="shared" si="2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71" t="s">
        <v>536</v>
      </c>
      <c r="AT201" s="171" t="s">
        <v>166</v>
      </c>
      <c r="AU201" s="171" t="s">
        <v>84</v>
      </c>
      <c r="AY201" s="14" t="s">
        <v>163</v>
      </c>
      <c r="BE201" s="172">
        <f t="shared" si="24"/>
        <v>0</v>
      </c>
      <c r="BF201" s="172">
        <f t="shared" si="25"/>
        <v>0</v>
      </c>
      <c r="BG201" s="172">
        <f t="shared" si="26"/>
        <v>0</v>
      </c>
      <c r="BH201" s="172">
        <f t="shared" si="27"/>
        <v>0</v>
      </c>
      <c r="BI201" s="172">
        <f t="shared" si="28"/>
        <v>0</v>
      </c>
      <c r="BJ201" s="14" t="s">
        <v>82</v>
      </c>
      <c r="BK201" s="172">
        <f t="shared" si="29"/>
        <v>0</v>
      </c>
      <c r="BL201" s="14" t="s">
        <v>536</v>
      </c>
      <c r="BM201" s="171" t="s">
        <v>1243</v>
      </c>
    </row>
    <row r="202" spans="1:65" s="2" customFormat="1" ht="21.75" customHeight="1">
      <c r="A202" s="29"/>
      <c r="B202" s="158"/>
      <c r="C202" s="159" t="s">
        <v>556</v>
      </c>
      <c r="D202" s="159" t="s">
        <v>166</v>
      </c>
      <c r="E202" s="160" t="s">
        <v>2297</v>
      </c>
      <c r="F202" s="161" t="s">
        <v>2298</v>
      </c>
      <c r="G202" s="162" t="s">
        <v>1886</v>
      </c>
      <c r="H202" s="163">
        <v>400</v>
      </c>
      <c r="I202" s="164"/>
      <c r="J202" s="165">
        <f t="shared" si="20"/>
        <v>0</v>
      </c>
      <c r="K202" s="166"/>
      <c r="L202" s="30"/>
      <c r="M202" s="167" t="s">
        <v>1</v>
      </c>
      <c r="N202" s="168" t="s">
        <v>39</v>
      </c>
      <c r="O202" s="55"/>
      <c r="P202" s="169">
        <f t="shared" si="21"/>
        <v>0</v>
      </c>
      <c r="Q202" s="169">
        <v>0</v>
      </c>
      <c r="R202" s="169">
        <f t="shared" si="22"/>
        <v>0</v>
      </c>
      <c r="S202" s="169">
        <v>0</v>
      </c>
      <c r="T202" s="170">
        <f t="shared" si="2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71" t="s">
        <v>536</v>
      </c>
      <c r="AT202" s="171" t="s">
        <v>166</v>
      </c>
      <c r="AU202" s="171" t="s">
        <v>84</v>
      </c>
      <c r="AY202" s="14" t="s">
        <v>163</v>
      </c>
      <c r="BE202" s="172">
        <f t="shared" si="24"/>
        <v>0</v>
      </c>
      <c r="BF202" s="172">
        <f t="shared" si="25"/>
        <v>0</v>
      </c>
      <c r="BG202" s="172">
        <f t="shared" si="26"/>
        <v>0</v>
      </c>
      <c r="BH202" s="172">
        <f t="shared" si="27"/>
        <v>0</v>
      </c>
      <c r="BI202" s="172">
        <f t="shared" si="28"/>
        <v>0</v>
      </c>
      <c r="BJ202" s="14" t="s">
        <v>82</v>
      </c>
      <c r="BK202" s="172">
        <f t="shared" si="29"/>
        <v>0</v>
      </c>
      <c r="BL202" s="14" t="s">
        <v>536</v>
      </c>
      <c r="BM202" s="171" t="s">
        <v>1247</v>
      </c>
    </row>
    <row r="203" spans="1:65" s="2" customFormat="1" ht="16.5" customHeight="1">
      <c r="A203" s="29"/>
      <c r="B203" s="158"/>
      <c r="C203" s="159" t="s">
        <v>564</v>
      </c>
      <c r="D203" s="159" t="s">
        <v>166</v>
      </c>
      <c r="E203" s="160" t="s">
        <v>2312</v>
      </c>
      <c r="F203" s="161" t="s">
        <v>2313</v>
      </c>
      <c r="G203" s="162" t="s">
        <v>1886</v>
      </c>
      <c r="H203" s="163">
        <v>496</v>
      </c>
      <c r="I203" s="164"/>
      <c r="J203" s="165">
        <f t="shared" si="20"/>
        <v>0</v>
      </c>
      <c r="K203" s="166"/>
      <c r="L203" s="30"/>
      <c r="M203" s="167" t="s">
        <v>1</v>
      </c>
      <c r="N203" s="168" t="s">
        <v>39</v>
      </c>
      <c r="O203" s="55"/>
      <c r="P203" s="169">
        <f t="shared" si="21"/>
        <v>0</v>
      </c>
      <c r="Q203" s="169">
        <v>0</v>
      </c>
      <c r="R203" s="169">
        <f t="shared" si="22"/>
        <v>0</v>
      </c>
      <c r="S203" s="169">
        <v>0</v>
      </c>
      <c r="T203" s="170">
        <f t="shared" si="2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71" t="s">
        <v>536</v>
      </c>
      <c r="AT203" s="171" t="s">
        <v>166</v>
      </c>
      <c r="AU203" s="171" t="s">
        <v>84</v>
      </c>
      <c r="AY203" s="14" t="s">
        <v>163</v>
      </c>
      <c r="BE203" s="172">
        <f t="shared" si="24"/>
        <v>0</v>
      </c>
      <c r="BF203" s="172">
        <f t="shared" si="25"/>
        <v>0</v>
      </c>
      <c r="BG203" s="172">
        <f t="shared" si="26"/>
        <v>0</v>
      </c>
      <c r="BH203" s="172">
        <f t="shared" si="27"/>
        <v>0</v>
      </c>
      <c r="BI203" s="172">
        <f t="shared" si="28"/>
        <v>0</v>
      </c>
      <c r="BJ203" s="14" t="s">
        <v>82</v>
      </c>
      <c r="BK203" s="172">
        <f t="shared" si="29"/>
        <v>0</v>
      </c>
      <c r="BL203" s="14" t="s">
        <v>536</v>
      </c>
      <c r="BM203" s="171" t="s">
        <v>1067</v>
      </c>
    </row>
    <row r="204" spans="1:65" s="2" customFormat="1" ht="21.75" customHeight="1">
      <c r="A204" s="29"/>
      <c r="B204" s="158"/>
      <c r="C204" s="159" t="s">
        <v>524</v>
      </c>
      <c r="D204" s="159" t="s">
        <v>166</v>
      </c>
      <c r="E204" s="160" t="s">
        <v>2314</v>
      </c>
      <c r="F204" s="161" t="s">
        <v>2315</v>
      </c>
      <c r="G204" s="162" t="s">
        <v>1886</v>
      </c>
      <c r="H204" s="163">
        <v>110</v>
      </c>
      <c r="I204" s="164"/>
      <c r="J204" s="165">
        <f t="shared" si="20"/>
        <v>0</v>
      </c>
      <c r="K204" s="166"/>
      <c r="L204" s="30"/>
      <c r="M204" s="167" t="s">
        <v>1</v>
      </c>
      <c r="N204" s="168" t="s">
        <v>39</v>
      </c>
      <c r="O204" s="55"/>
      <c r="P204" s="169">
        <f t="shared" si="21"/>
        <v>0</v>
      </c>
      <c r="Q204" s="169">
        <v>0</v>
      </c>
      <c r="R204" s="169">
        <f t="shared" si="22"/>
        <v>0</v>
      </c>
      <c r="S204" s="169">
        <v>0</v>
      </c>
      <c r="T204" s="170">
        <f t="shared" si="2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71" t="s">
        <v>536</v>
      </c>
      <c r="AT204" s="171" t="s">
        <v>166</v>
      </c>
      <c r="AU204" s="171" t="s">
        <v>84</v>
      </c>
      <c r="AY204" s="14" t="s">
        <v>163</v>
      </c>
      <c r="BE204" s="172">
        <f t="shared" si="24"/>
        <v>0</v>
      </c>
      <c r="BF204" s="172">
        <f t="shared" si="25"/>
        <v>0</v>
      </c>
      <c r="BG204" s="172">
        <f t="shared" si="26"/>
        <v>0</v>
      </c>
      <c r="BH204" s="172">
        <f t="shared" si="27"/>
        <v>0</v>
      </c>
      <c r="BI204" s="172">
        <f t="shared" si="28"/>
        <v>0</v>
      </c>
      <c r="BJ204" s="14" t="s">
        <v>82</v>
      </c>
      <c r="BK204" s="172">
        <f t="shared" si="29"/>
        <v>0</v>
      </c>
      <c r="BL204" s="14" t="s">
        <v>536</v>
      </c>
      <c r="BM204" s="171" t="s">
        <v>1078</v>
      </c>
    </row>
    <row r="205" spans="1:65" s="2" customFormat="1" ht="16.5" customHeight="1">
      <c r="A205" s="29"/>
      <c r="B205" s="158"/>
      <c r="C205" s="159" t="s">
        <v>528</v>
      </c>
      <c r="D205" s="159" t="s">
        <v>166</v>
      </c>
      <c r="E205" s="160" t="s">
        <v>2316</v>
      </c>
      <c r="F205" s="161" t="s">
        <v>2317</v>
      </c>
      <c r="G205" s="162" t="s">
        <v>1886</v>
      </c>
      <c r="H205" s="163">
        <v>1</v>
      </c>
      <c r="I205" s="164"/>
      <c r="J205" s="165">
        <f t="shared" si="20"/>
        <v>0</v>
      </c>
      <c r="K205" s="166"/>
      <c r="L205" s="30"/>
      <c r="M205" s="167" t="s">
        <v>1</v>
      </c>
      <c r="N205" s="168" t="s">
        <v>39</v>
      </c>
      <c r="O205" s="55"/>
      <c r="P205" s="169">
        <f t="shared" si="21"/>
        <v>0</v>
      </c>
      <c r="Q205" s="169">
        <v>0</v>
      </c>
      <c r="R205" s="169">
        <f t="shared" si="22"/>
        <v>0</v>
      </c>
      <c r="S205" s="169">
        <v>0</v>
      </c>
      <c r="T205" s="170">
        <f t="shared" si="2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71" t="s">
        <v>536</v>
      </c>
      <c r="AT205" s="171" t="s">
        <v>166</v>
      </c>
      <c r="AU205" s="171" t="s">
        <v>84</v>
      </c>
      <c r="AY205" s="14" t="s">
        <v>163</v>
      </c>
      <c r="BE205" s="172">
        <f t="shared" si="24"/>
        <v>0</v>
      </c>
      <c r="BF205" s="172">
        <f t="shared" si="25"/>
        <v>0</v>
      </c>
      <c r="BG205" s="172">
        <f t="shared" si="26"/>
        <v>0</v>
      </c>
      <c r="BH205" s="172">
        <f t="shared" si="27"/>
        <v>0</v>
      </c>
      <c r="BI205" s="172">
        <f t="shared" si="28"/>
        <v>0</v>
      </c>
      <c r="BJ205" s="14" t="s">
        <v>82</v>
      </c>
      <c r="BK205" s="172">
        <f t="shared" si="29"/>
        <v>0</v>
      </c>
      <c r="BL205" s="14" t="s">
        <v>536</v>
      </c>
      <c r="BM205" s="171" t="s">
        <v>1098</v>
      </c>
    </row>
    <row r="206" spans="1:65" s="2" customFormat="1" ht="21.75" customHeight="1">
      <c r="A206" s="29"/>
      <c r="B206" s="158"/>
      <c r="C206" s="159" t="s">
        <v>532</v>
      </c>
      <c r="D206" s="159" t="s">
        <v>166</v>
      </c>
      <c r="E206" s="160" t="s">
        <v>2318</v>
      </c>
      <c r="F206" s="161" t="s">
        <v>2319</v>
      </c>
      <c r="G206" s="162" t="s">
        <v>1886</v>
      </c>
      <c r="H206" s="163">
        <v>3</v>
      </c>
      <c r="I206" s="164"/>
      <c r="J206" s="165">
        <f t="shared" si="20"/>
        <v>0</v>
      </c>
      <c r="K206" s="166"/>
      <c r="L206" s="30"/>
      <c r="M206" s="167" t="s">
        <v>1</v>
      </c>
      <c r="N206" s="168" t="s">
        <v>39</v>
      </c>
      <c r="O206" s="55"/>
      <c r="P206" s="169">
        <f t="shared" si="21"/>
        <v>0</v>
      </c>
      <c r="Q206" s="169">
        <v>0</v>
      </c>
      <c r="R206" s="169">
        <f t="shared" si="22"/>
        <v>0</v>
      </c>
      <c r="S206" s="169">
        <v>0</v>
      </c>
      <c r="T206" s="170">
        <f t="shared" si="2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71" t="s">
        <v>536</v>
      </c>
      <c r="AT206" s="171" t="s">
        <v>166</v>
      </c>
      <c r="AU206" s="171" t="s">
        <v>84</v>
      </c>
      <c r="AY206" s="14" t="s">
        <v>163</v>
      </c>
      <c r="BE206" s="172">
        <f t="shared" si="24"/>
        <v>0</v>
      </c>
      <c r="BF206" s="172">
        <f t="shared" si="25"/>
        <v>0</v>
      </c>
      <c r="BG206" s="172">
        <f t="shared" si="26"/>
        <v>0</v>
      </c>
      <c r="BH206" s="172">
        <f t="shared" si="27"/>
        <v>0</v>
      </c>
      <c r="BI206" s="172">
        <f t="shared" si="28"/>
        <v>0</v>
      </c>
      <c r="BJ206" s="14" t="s">
        <v>82</v>
      </c>
      <c r="BK206" s="172">
        <f t="shared" si="29"/>
        <v>0</v>
      </c>
      <c r="BL206" s="14" t="s">
        <v>536</v>
      </c>
      <c r="BM206" s="171" t="s">
        <v>1090</v>
      </c>
    </row>
    <row r="207" spans="1:65" s="2" customFormat="1" ht="16.5" customHeight="1">
      <c r="A207" s="29"/>
      <c r="B207" s="158"/>
      <c r="C207" s="159" t="s">
        <v>202</v>
      </c>
      <c r="D207" s="159" t="s">
        <v>166</v>
      </c>
      <c r="E207" s="160" t="s">
        <v>2320</v>
      </c>
      <c r="F207" s="161" t="s">
        <v>2321</v>
      </c>
      <c r="G207" s="162" t="s">
        <v>1886</v>
      </c>
      <c r="H207" s="163">
        <v>1</v>
      </c>
      <c r="I207" s="164"/>
      <c r="J207" s="165">
        <f t="shared" si="20"/>
        <v>0</v>
      </c>
      <c r="K207" s="166"/>
      <c r="L207" s="30"/>
      <c r="M207" s="167" t="s">
        <v>1</v>
      </c>
      <c r="N207" s="168" t="s">
        <v>39</v>
      </c>
      <c r="O207" s="55"/>
      <c r="P207" s="169">
        <f t="shared" si="21"/>
        <v>0</v>
      </c>
      <c r="Q207" s="169">
        <v>0</v>
      </c>
      <c r="R207" s="169">
        <f t="shared" si="22"/>
        <v>0</v>
      </c>
      <c r="S207" s="169">
        <v>0</v>
      </c>
      <c r="T207" s="170">
        <f t="shared" si="2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71" t="s">
        <v>536</v>
      </c>
      <c r="AT207" s="171" t="s">
        <v>166</v>
      </c>
      <c r="AU207" s="171" t="s">
        <v>84</v>
      </c>
      <c r="AY207" s="14" t="s">
        <v>163</v>
      </c>
      <c r="BE207" s="172">
        <f t="shared" si="24"/>
        <v>0</v>
      </c>
      <c r="BF207" s="172">
        <f t="shared" si="25"/>
        <v>0</v>
      </c>
      <c r="BG207" s="172">
        <f t="shared" si="26"/>
        <v>0</v>
      </c>
      <c r="BH207" s="172">
        <f t="shared" si="27"/>
        <v>0</v>
      </c>
      <c r="BI207" s="172">
        <f t="shared" si="28"/>
        <v>0</v>
      </c>
      <c r="BJ207" s="14" t="s">
        <v>82</v>
      </c>
      <c r="BK207" s="172">
        <f t="shared" si="29"/>
        <v>0</v>
      </c>
      <c r="BL207" s="14" t="s">
        <v>536</v>
      </c>
      <c r="BM207" s="171" t="s">
        <v>1116</v>
      </c>
    </row>
    <row r="208" spans="1:65" s="2" customFormat="1" ht="16.5" customHeight="1">
      <c r="A208" s="29"/>
      <c r="B208" s="158"/>
      <c r="C208" s="159" t="s">
        <v>206</v>
      </c>
      <c r="D208" s="159" t="s">
        <v>166</v>
      </c>
      <c r="E208" s="160" t="s">
        <v>2322</v>
      </c>
      <c r="F208" s="161" t="s">
        <v>2323</v>
      </c>
      <c r="G208" s="162" t="s">
        <v>287</v>
      </c>
      <c r="H208" s="163">
        <v>180</v>
      </c>
      <c r="I208" s="164"/>
      <c r="J208" s="165">
        <f t="shared" si="20"/>
        <v>0</v>
      </c>
      <c r="K208" s="166"/>
      <c r="L208" s="30"/>
      <c r="M208" s="167" t="s">
        <v>1</v>
      </c>
      <c r="N208" s="168" t="s">
        <v>39</v>
      </c>
      <c r="O208" s="55"/>
      <c r="P208" s="169">
        <f t="shared" si="21"/>
        <v>0</v>
      </c>
      <c r="Q208" s="169">
        <v>0</v>
      </c>
      <c r="R208" s="169">
        <f t="shared" si="22"/>
        <v>0</v>
      </c>
      <c r="S208" s="169">
        <v>0</v>
      </c>
      <c r="T208" s="170">
        <f t="shared" si="2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71" t="s">
        <v>536</v>
      </c>
      <c r="AT208" s="171" t="s">
        <v>166</v>
      </c>
      <c r="AU208" s="171" t="s">
        <v>84</v>
      </c>
      <c r="AY208" s="14" t="s">
        <v>163</v>
      </c>
      <c r="BE208" s="172">
        <f t="shared" si="24"/>
        <v>0</v>
      </c>
      <c r="BF208" s="172">
        <f t="shared" si="25"/>
        <v>0</v>
      </c>
      <c r="BG208" s="172">
        <f t="shared" si="26"/>
        <v>0</v>
      </c>
      <c r="BH208" s="172">
        <f t="shared" si="27"/>
        <v>0</v>
      </c>
      <c r="BI208" s="172">
        <f t="shared" si="28"/>
        <v>0</v>
      </c>
      <c r="BJ208" s="14" t="s">
        <v>82</v>
      </c>
      <c r="BK208" s="172">
        <f t="shared" si="29"/>
        <v>0</v>
      </c>
      <c r="BL208" s="14" t="s">
        <v>536</v>
      </c>
      <c r="BM208" s="171" t="s">
        <v>1124</v>
      </c>
    </row>
    <row r="209" spans="1:65" s="2" customFormat="1" ht="16.5" customHeight="1">
      <c r="A209" s="29"/>
      <c r="B209" s="158"/>
      <c r="C209" s="159" t="s">
        <v>198</v>
      </c>
      <c r="D209" s="159" t="s">
        <v>166</v>
      </c>
      <c r="E209" s="160" t="s">
        <v>2324</v>
      </c>
      <c r="F209" s="161" t="s">
        <v>2325</v>
      </c>
      <c r="G209" s="162" t="s">
        <v>1886</v>
      </c>
      <c r="H209" s="163">
        <v>180</v>
      </c>
      <c r="I209" s="164"/>
      <c r="J209" s="165">
        <f t="shared" si="20"/>
        <v>0</v>
      </c>
      <c r="K209" s="166"/>
      <c r="L209" s="30"/>
      <c r="M209" s="167" t="s">
        <v>1</v>
      </c>
      <c r="N209" s="168" t="s">
        <v>39</v>
      </c>
      <c r="O209" s="55"/>
      <c r="P209" s="169">
        <f t="shared" si="21"/>
        <v>0</v>
      </c>
      <c r="Q209" s="169">
        <v>0</v>
      </c>
      <c r="R209" s="169">
        <f t="shared" si="22"/>
        <v>0</v>
      </c>
      <c r="S209" s="169">
        <v>0</v>
      </c>
      <c r="T209" s="170">
        <f t="shared" si="2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71" t="s">
        <v>536</v>
      </c>
      <c r="AT209" s="171" t="s">
        <v>166</v>
      </c>
      <c r="AU209" s="171" t="s">
        <v>84</v>
      </c>
      <c r="AY209" s="14" t="s">
        <v>163</v>
      </c>
      <c r="BE209" s="172">
        <f t="shared" si="24"/>
        <v>0</v>
      </c>
      <c r="BF209" s="172">
        <f t="shared" si="25"/>
        <v>0</v>
      </c>
      <c r="BG209" s="172">
        <f t="shared" si="26"/>
        <v>0</v>
      </c>
      <c r="BH209" s="172">
        <f t="shared" si="27"/>
        <v>0</v>
      </c>
      <c r="BI209" s="172">
        <f t="shared" si="28"/>
        <v>0</v>
      </c>
      <c r="BJ209" s="14" t="s">
        <v>82</v>
      </c>
      <c r="BK209" s="172">
        <f t="shared" si="29"/>
        <v>0</v>
      </c>
      <c r="BL209" s="14" t="s">
        <v>536</v>
      </c>
      <c r="BM209" s="171" t="s">
        <v>1139</v>
      </c>
    </row>
    <row r="210" spans="1:65" s="2" customFormat="1" ht="16.5" customHeight="1">
      <c r="A210" s="29"/>
      <c r="B210" s="158"/>
      <c r="C210" s="159" t="s">
        <v>390</v>
      </c>
      <c r="D210" s="159" t="s">
        <v>166</v>
      </c>
      <c r="E210" s="160" t="s">
        <v>2326</v>
      </c>
      <c r="F210" s="161" t="s">
        <v>2327</v>
      </c>
      <c r="G210" s="162" t="s">
        <v>1886</v>
      </c>
      <c r="H210" s="163">
        <v>90</v>
      </c>
      <c r="I210" s="164"/>
      <c r="J210" s="165">
        <f t="shared" si="20"/>
        <v>0</v>
      </c>
      <c r="K210" s="166"/>
      <c r="L210" s="30"/>
      <c r="M210" s="167" t="s">
        <v>1</v>
      </c>
      <c r="N210" s="168" t="s">
        <v>39</v>
      </c>
      <c r="O210" s="55"/>
      <c r="P210" s="169">
        <f t="shared" si="21"/>
        <v>0</v>
      </c>
      <c r="Q210" s="169">
        <v>0</v>
      </c>
      <c r="R210" s="169">
        <f t="shared" si="22"/>
        <v>0</v>
      </c>
      <c r="S210" s="169">
        <v>0</v>
      </c>
      <c r="T210" s="170">
        <f t="shared" si="2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71" t="s">
        <v>536</v>
      </c>
      <c r="AT210" s="171" t="s">
        <v>166</v>
      </c>
      <c r="AU210" s="171" t="s">
        <v>84</v>
      </c>
      <c r="AY210" s="14" t="s">
        <v>163</v>
      </c>
      <c r="BE210" s="172">
        <f t="shared" si="24"/>
        <v>0</v>
      </c>
      <c r="BF210" s="172">
        <f t="shared" si="25"/>
        <v>0</v>
      </c>
      <c r="BG210" s="172">
        <f t="shared" si="26"/>
        <v>0</v>
      </c>
      <c r="BH210" s="172">
        <f t="shared" si="27"/>
        <v>0</v>
      </c>
      <c r="BI210" s="172">
        <f t="shared" si="28"/>
        <v>0</v>
      </c>
      <c r="BJ210" s="14" t="s">
        <v>82</v>
      </c>
      <c r="BK210" s="172">
        <f t="shared" si="29"/>
        <v>0</v>
      </c>
      <c r="BL210" s="14" t="s">
        <v>536</v>
      </c>
      <c r="BM210" s="171" t="s">
        <v>703</v>
      </c>
    </row>
    <row r="211" spans="1:65" s="2" customFormat="1" ht="16.5" customHeight="1">
      <c r="A211" s="29"/>
      <c r="B211" s="158"/>
      <c r="C211" s="159" t="s">
        <v>401</v>
      </c>
      <c r="D211" s="159" t="s">
        <v>166</v>
      </c>
      <c r="E211" s="160" t="s">
        <v>2328</v>
      </c>
      <c r="F211" s="161" t="s">
        <v>2329</v>
      </c>
      <c r="G211" s="162" t="s">
        <v>287</v>
      </c>
      <c r="H211" s="163">
        <v>40</v>
      </c>
      <c r="I211" s="164"/>
      <c r="J211" s="165">
        <f t="shared" si="20"/>
        <v>0</v>
      </c>
      <c r="K211" s="166"/>
      <c r="L211" s="30"/>
      <c r="M211" s="167" t="s">
        <v>1</v>
      </c>
      <c r="N211" s="168" t="s">
        <v>39</v>
      </c>
      <c r="O211" s="55"/>
      <c r="P211" s="169">
        <f t="shared" si="21"/>
        <v>0</v>
      </c>
      <c r="Q211" s="169">
        <v>0</v>
      </c>
      <c r="R211" s="169">
        <f t="shared" si="22"/>
        <v>0</v>
      </c>
      <c r="S211" s="169">
        <v>0</v>
      </c>
      <c r="T211" s="170">
        <f t="shared" si="2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71" t="s">
        <v>536</v>
      </c>
      <c r="AT211" s="171" t="s">
        <v>166</v>
      </c>
      <c r="AU211" s="171" t="s">
        <v>84</v>
      </c>
      <c r="AY211" s="14" t="s">
        <v>163</v>
      </c>
      <c r="BE211" s="172">
        <f t="shared" si="24"/>
        <v>0</v>
      </c>
      <c r="BF211" s="172">
        <f t="shared" si="25"/>
        <v>0</v>
      </c>
      <c r="BG211" s="172">
        <f t="shared" si="26"/>
        <v>0</v>
      </c>
      <c r="BH211" s="172">
        <f t="shared" si="27"/>
        <v>0</v>
      </c>
      <c r="BI211" s="172">
        <f t="shared" si="28"/>
        <v>0</v>
      </c>
      <c r="BJ211" s="14" t="s">
        <v>82</v>
      </c>
      <c r="BK211" s="172">
        <f t="shared" si="29"/>
        <v>0</v>
      </c>
      <c r="BL211" s="14" t="s">
        <v>536</v>
      </c>
      <c r="BM211" s="171" t="s">
        <v>707</v>
      </c>
    </row>
    <row r="212" spans="1:65" s="2" customFormat="1" ht="21.75" customHeight="1">
      <c r="A212" s="29"/>
      <c r="B212" s="158"/>
      <c r="C212" s="159" t="s">
        <v>405</v>
      </c>
      <c r="D212" s="159" t="s">
        <v>166</v>
      </c>
      <c r="E212" s="160" t="s">
        <v>2330</v>
      </c>
      <c r="F212" s="161" t="s">
        <v>2331</v>
      </c>
      <c r="G212" s="162" t="s">
        <v>287</v>
      </c>
      <c r="H212" s="163">
        <v>120</v>
      </c>
      <c r="I212" s="164"/>
      <c r="J212" s="165">
        <f t="shared" si="20"/>
        <v>0</v>
      </c>
      <c r="K212" s="166"/>
      <c r="L212" s="30"/>
      <c r="M212" s="167" t="s">
        <v>1</v>
      </c>
      <c r="N212" s="168" t="s">
        <v>39</v>
      </c>
      <c r="O212" s="55"/>
      <c r="P212" s="169">
        <f t="shared" si="21"/>
        <v>0</v>
      </c>
      <c r="Q212" s="169">
        <v>0</v>
      </c>
      <c r="R212" s="169">
        <f t="shared" si="22"/>
        <v>0</v>
      </c>
      <c r="S212" s="169">
        <v>0</v>
      </c>
      <c r="T212" s="170">
        <f t="shared" si="2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71" t="s">
        <v>536</v>
      </c>
      <c r="AT212" s="171" t="s">
        <v>166</v>
      </c>
      <c r="AU212" s="171" t="s">
        <v>84</v>
      </c>
      <c r="AY212" s="14" t="s">
        <v>163</v>
      </c>
      <c r="BE212" s="172">
        <f t="shared" si="24"/>
        <v>0</v>
      </c>
      <c r="BF212" s="172">
        <f t="shared" si="25"/>
        <v>0</v>
      </c>
      <c r="BG212" s="172">
        <f t="shared" si="26"/>
        <v>0</v>
      </c>
      <c r="BH212" s="172">
        <f t="shared" si="27"/>
        <v>0</v>
      </c>
      <c r="BI212" s="172">
        <f t="shared" si="28"/>
        <v>0</v>
      </c>
      <c r="BJ212" s="14" t="s">
        <v>82</v>
      </c>
      <c r="BK212" s="172">
        <f t="shared" si="29"/>
        <v>0</v>
      </c>
      <c r="BL212" s="14" t="s">
        <v>536</v>
      </c>
      <c r="BM212" s="171" t="s">
        <v>698</v>
      </c>
    </row>
    <row r="213" spans="1:65" s="2" customFormat="1" ht="16.5" customHeight="1">
      <c r="A213" s="29"/>
      <c r="B213" s="158"/>
      <c r="C213" s="159" t="s">
        <v>409</v>
      </c>
      <c r="D213" s="159" t="s">
        <v>166</v>
      </c>
      <c r="E213" s="160" t="s">
        <v>2332</v>
      </c>
      <c r="F213" s="161" t="s">
        <v>2333</v>
      </c>
      <c r="G213" s="162" t="s">
        <v>1886</v>
      </c>
      <c r="H213" s="163">
        <v>2</v>
      </c>
      <c r="I213" s="164"/>
      <c r="J213" s="165">
        <f t="shared" si="20"/>
        <v>0</v>
      </c>
      <c r="K213" s="166"/>
      <c r="L213" s="30"/>
      <c r="M213" s="167" t="s">
        <v>1</v>
      </c>
      <c r="N213" s="168" t="s">
        <v>39</v>
      </c>
      <c r="O213" s="55"/>
      <c r="P213" s="169">
        <f t="shared" si="21"/>
        <v>0</v>
      </c>
      <c r="Q213" s="169">
        <v>0</v>
      </c>
      <c r="R213" s="169">
        <f t="shared" si="22"/>
        <v>0</v>
      </c>
      <c r="S213" s="169">
        <v>0</v>
      </c>
      <c r="T213" s="170">
        <f t="shared" si="2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71" t="s">
        <v>536</v>
      </c>
      <c r="AT213" s="171" t="s">
        <v>166</v>
      </c>
      <c r="AU213" s="171" t="s">
        <v>84</v>
      </c>
      <c r="AY213" s="14" t="s">
        <v>163</v>
      </c>
      <c r="BE213" s="172">
        <f t="shared" si="24"/>
        <v>0</v>
      </c>
      <c r="BF213" s="172">
        <f t="shared" si="25"/>
        <v>0</v>
      </c>
      <c r="BG213" s="172">
        <f t="shared" si="26"/>
        <v>0</v>
      </c>
      <c r="BH213" s="172">
        <f t="shared" si="27"/>
        <v>0</v>
      </c>
      <c r="BI213" s="172">
        <f t="shared" si="28"/>
        <v>0</v>
      </c>
      <c r="BJ213" s="14" t="s">
        <v>82</v>
      </c>
      <c r="BK213" s="172">
        <f t="shared" si="29"/>
        <v>0</v>
      </c>
      <c r="BL213" s="14" t="s">
        <v>536</v>
      </c>
      <c r="BM213" s="171" t="s">
        <v>721</v>
      </c>
    </row>
    <row r="214" spans="1:65" s="2" customFormat="1" ht="16.5" customHeight="1">
      <c r="A214" s="29"/>
      <c r="B214" s="158"/>
      <c r="C214" s="159" t="s">
        <v>1197</v>
      </c>
      <c r="D214" s="159" t="s">
        <v>166</v>
      </c>
      <c r="E214" s="160" t="s">
        <v>2334</v>
      </c>
      <c r="F214" s="161" t="s">
        <v>2335</v>
      </c>
      <c r="G214" s="162" t="s">
        <v>1886</v>
      </c>
      <c r="H214" s="163">
        <v>2</v>
      </c>
      <c r="I214" s="164"/>
      <c r="J214" s="165">
        <f t="shared" si="20"/>
        <v>0</v>
      </c>
      <c r="K214" s="166"/>
      <c r="L214" s="30"/>
      <c r="M214" s="167" t="s">
        <v>1</v>
      </c>
      <c r="N214" s="168" t="s">
        <v>39</v>
      </c>
      <c r="O214" s="55"/>
      <c r="P214" s="169">
        <f t="shared" si="21"/>
        <v>0</v>
      </c>
      <c r="Q214" s="169">
        <v>0</v>
      </c>
      <c r="R214" s="169">
        <f t="shared" si="22"/>
        <v>0</v>
      </c>
      <c r="S214" s="169">
        <v>0</v>
      </c>
      <c r="T214" s="170">
        <f t="shared" si="2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71" t="s">
        <v>536</v>
      </c>
      <c r="AT214" s="171" t="s">
        <v>166</v>
      </c>
      <c r="AU214" s="171" t="s">
        <v>84</v>
      </c>
      <c r="AY214" s="14" t="s">
        <v>163</v>
      </c>
      <c r="BE214" s="172">
        <f t="shared" si="24"/>
        <v>0</v>
      </c>
      <c r="BF214" s="172">
        <f t="shared" si="25"/>
        <v>0</v>
      </c>
      <c r="BG214" s="172">
        <f t="shared" si="26"/>
        <v>0</v>
      </c>
      <c r="BH214" s="172">
        <f t="shared" si="27"/>
        <v>0</v>
      </c>
      <c r="BI214" s="172">
        <f t="shared" si="28"/>
        <v>0</v>
      </c>
      <c r="BJ214" s="14" t="s">
        <v>82</v>
      </c>
      <c r="BK214" s="172">
        <f t="shared" si="29"/>
        <v>0</v>
      </c>
      <c r="BL214" s="14" t="s">
        <v>536</v>
      </c>
      <c r="BM214" s="171" t="s">
        <v>1205</v>
      </c>
    </row>
    <row r="215" spans="1:65" s="2" customFormat="1" ht="16.5" customHeight="1">
      <c r="A215" s="29"/>
      <c r="B215" s="158"/>
      <c r="C215" s="159" t="s">
        <v>1209</v>
      </c>
      <c r="D215" s="159" t="s">
        <v>166</v>
      </c>
      <c r="E215" s="160" t="s">
        <v>2336</v>
      </c>
      <c r="F215" s="161" t="s">
        <v>2337</v>
      </c>
      <c r="G215" s="162" t="s">
        <v>169</v>
      </c>
      <c r="H215" s="163">
        <v>1</v>
      </c>
      <c r="I215" s="164"/>
      <c r="J215" s="165">
        <f t="shared" si="20"/>
        <v>0</v>
      </c>
      <c r="K215" s="166"/>
      <c r="L215" s="30"/>
      <c r="M215" s="167" t="s">
        <v>1</v>
      </c>
      <c r="N215" s="168" t="s">
        <v>39</v>
      </c>
      <c r="O215" s="55"/>
      <c r="P215" s="169">
        <f t="shared" si="21"/>
        <v>0</v>
      </c>
      <c r="Q215" s="169">
        <v>0</v>
      </c>
      <c r="R215" s="169">
        <f t="shared" si="22"/>
        <v>0</v>
      </c>
      <c r="S215" s="169">
        <v>0</v>
      </c>
      <c r="T215" s="170">
        <f t="shared" si="2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71" t="s">
        <v>536</v>
      </c>
      <c r="AT215" s="171" t="s">
        <v>166</v>
      </c>
      <c r="AU215" s="171" t="s">
        <v>84</v>
      </c>
      <c r="AY215" s="14" t="s">
        <v>163</v>
      </c>
      <c r="BE215" s="172">
        <f t="shared" si="24"/>
        <v>0</v>
      </c>
      <c r="BF215" s="172">
        <f t="shared" si="25"/>
        <v>0</v>
      </c>
      <c r="BG215" s="172">
        <f t="shared" si="26"/>
        <v>0</v>
      </c>
      <c r="BH215" s="172">
        <f t="shared" si="27"/>
        <v>0</v>
      </c>
      <c r="BI215" s="172">
        <f t="shared" si="28"/>
        <v>0</v>
      </c>
      <c r="BJ215" s="14" t="s">
        <v>82</v>
      </c>
      <c r="BK215" s="172">
        <f t="shared" si="29"/>
        <v>0</v>
      </c>
      <c r="BL215" s="14" t="s">
        <v>536</v>
      </c>
      <c r="BM215" s="171" t="s">
        <v>1132</v>
      </c>
    </row>
    <row r="216" spans="1:65" s="2" customFormat="1" ht="16.5" customHeight="1">
      <c r="A216" s="29"/>
      <c r="B216" s="158"/>
      <c r="C216" s="159" t="s">
        <v>794</v>
      </c>
      <c r="D216" s="159" t="s">
        <v>166</v>
      </c>
      <c r="E216" s="160" t="s">
        <v>2338</v>
      </c>
      <c r="F216" s="161" t="s">
        <v>2339</v>
      </c>
      <c r="G216" s="162" t="s">
        <v>2340</v>
      </c>
      <c r="H216" s="163">
        <v>120</v>
      </c>
      <c r="I216" s="164"/>
      <c r="J216" s="165">
        <f t="shared" si="20"/>
        <v>0</v>
      </c>
      <c r="K216" s="166"/>
      <c r="L216" s="30"/>
      <c r="M216" s="185" t="s">
        <v>1</v>
      </c>
      <c r="N216" s="186" t="s">
        <v>39</v>
      </c>
      <c r="O216" s="187"/>
      <c r="P216" s="188">
        <f t="shared" si="21"/>
        <v>0</v>
      </c>
      <c r="Q216" s="188">
        <v>0</v>
      </c>
      <c r="R216" s="188">
        <f t="shared" si="22"/>
        <v>0</v>
      </c>
      <c r="S216" s="188">
        <v>0</v>
      </c>
      <c r="T216" s="189">
        <f t="shared" si="2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71" t="s">
        <v>536</v>
      </c>
      <c r="AT216" s="171" t="s">
        <v>166</v>
      </c>
      <c r="AU216" s="171" t="s">
        <v>84</v>
      </c>
      <c r="AY216" s="14" t="s">
        <v>163</v>
      </c>
      <c r="BE216" s="172">
        <f t="shared" si="24"/>
        <v>0</v>
      </c>
      <c r="BF216" s="172">
        <f t="shared" si="25"/>
        <v>0</v>
      </c>
      <c r="BG216" s="172">
        <f t="shared" si="26"/>
        <v>0</v>
      </c>
      <c r="BH216" s="172">
        <f t="shared" si="27"/>
        <v>0</v>
      </c>
      <c r="BI216" s="172">
        <f t="shared" si="28"/>
        <v>0</v>
      </c>
      <c r="BJ216" s="14" t="s">
        <v>82</v>
      </c>
      <c r="BK216" s="172">
        <f t="shared" si="29"/>
        <v>0</v>
      </c>
      <c r="BL216" s="14" t="s">
        <v>536</v>
      </c>
      <c r="BM216" s="171" t="s">
        <v>1155</v>
      </c>
    </row>
    <row r="217" spans="1:65" s="2" customFormat="1" ht="6.95" customHeight="1">
      <c r="A217" s="29"/>
      <c r="B217" s="44"/>
      <c r="C217" s="45"/>
      <c r="D217" s="45"/>
      <c r="E217" s="45"/>
      <c r="F217" s="45"/>
      <c r="G217" s="45"/>
      <c r="H217" s="45"/>
      <c r="I217" s="117"/>
      <c r="J217" s="45"/>
      <c r="K217" s="45"/>
      <c r="L217" s="30"/>
      <c r="M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</row>
  </sheetData>
  <autoFilter ref="C117:K216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3"/>
  <sheetViews>
    <sheetView showGridLines="0" workbookViewId="0">
      <selection activeCell="W18" sqref="W1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4" t="s">
        <v>99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84</v>
      </c>
    </row>
    <row r="4" spans="1:46" s="1" customFormat="1" ht="24.95" customHeight="1">
      <c r="B4" s="17"/>
      <c r="D4" s="18" t="s">
        <v>112</v>
      </c>
      <c r="I4" s="90"/>
      <c r="L4" s="17"/>
      <c r="M4" s="92" t="s">
        <v>10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16</v>
      </c>
      <c r="I6" s="90"/>
      <c r="L6" s="17"/>
    </row>
    <row r="7" spans="1:46" s="1" customFormat="1" ht="16.5" customHeight="1">
      <c r="B7" s="17"/>
      <c r="E7" s="237" t="str">
        <f>'Rekapitulace stavby'!K6</f>
        <v>Rekonstrukce vnitřních prostor žst. Choceň</v>
      </c>
      <c r="F7" s="238"/>
      <c r="G7" s="238"/>
      <c r="H7" s="238"/>
      <c r="I7" s="90"/>
      <c r="L7" s="17"/>
    </row>
    <row r="8" spans="1:46" s="2" customFormat="1" ht="12" customHeight="1">
      <c r="A8" s="29"/>
      <c r="B8" s="30"/>
      <c r="C8" s="29"/>
      <c r="D8" s="24" t="s">
        <v>113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20" t="s">
        <v>2341</v>
      </c>
      <c r="F9" s="236"/>
      <c r="G9" s="236"/>
      <c r="H9" s="236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94" t="s">
        <v>22</v>
      </c>
      <c r="J12" s="52" t="str">
        <f>'Rekapitulace stavby'!AN8</f>
        <v>3. 3. 2020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24</v>
      </c>
      <c r="E14" s="29"/>
      <c r="F14" s="29"/>
      <c r="G14" s="29"/>
      <c r="H14" s="29"/>
      <c r="I14" s="94" t="s">
        <v>25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2630</v>
      </c>
      <c r="F15" s="29"/>
      <c r="G15" s="29"/>
      <c r="H15" s="29"/>
      <c r="I15" s="94" t="s">
        <v>26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94" t="s">
        <v>25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9" t="str">
        <f>'Rekapitulace stavby'!E14</f>
        <v>Vyplň údaj</v>
      </c>
      <c r="F18" s="226"/>
      <c r="G18" s="226"/>
      <c r="H18" s="226"/>
      <c r="I18" s="94" t="s">
        <v>26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94" t="s">
        <v>25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30</v>
      </c>
      <c r="F21" s="29"/>
      <c r="G21" s="29"/>
      <c r="H21" s="29"/>
      <c r="I21" s="94" t="s">
        <v>26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32</v>
      </c>
      <c r="E23" s="29"/>
      <c r="F23" s="29"/>
      <c r="G23" s="29"/>
      <c r="H23" s="29"/>
      <c r="I23" s="94" t="s">
        <v>25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30</v>
      </c>
      <c r="F24" s="29"/>
      <c r="G24" s="29"/>
      <c r="H24" s="29"/>
      <c r="I24" s="94" t="s">
        <v>26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33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30" t="s">
        <v>1</v>
      </c>
      <c r="F27" s="230"/>
      <c r="G27" s="230"/>
      <c r="H27" s="230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34</v>
      </c>
      <c r="E30" s="29"/>
      <c r="F30" s="29"/>
      <c r="G30" s="29"/>
      <c r="H30" s="29"/>
      <c r="I30" s="93"/>
      <c r="J30" s="68">
        <f>ROUND(J119,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101" t="s">
        <v>35</v>
      </c>
      <c r="J32" s="33" t="s">
        <v>37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2" t="s">
        <v>38</v>
      </c>
      <c r="E33" s="24" t="s">
        <v>39</v>
      </c>
      <c r="F33" s="103">
        <f>ROUND((SUM(BE119:BE182)),  2)</f>
        <v>0</v>
      </c>
      <c r="G33" s="29"/>
      <c r="H33" s="29"/>
      <c r="I33" s="104">
        <v>0.21</v>
      </c>
      <c r="J33" s="103">
        <f>ROUND(((SUM(BE119:BE182))*I33),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40</v>
      </c>
      <c r="F34" s="103">
        <f>ROUND((SUM(BF119:BF182)),  2)</f>
        <v>0</v>
      </c>
      <c r="G34" s="29"/>
      <c r="H34" s="29"/>
      <c r="I34" s="104">
        <v>0.15</v>
      </c>
      <c r="J34" s="103">
        <f>ROUND(((SUM(BF119:BF182))*I34),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41</v>
      </c>
      <c r="F35" s="103">
        <f>ROUND((SUM(BG119:BG182)),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42</v>
      </c>
      <c r="F36" s="103">
        <f>ROUND((SUM(BH119:BH182)),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43</v>
      </c>
      <c r="F37" s="103">
        <f>ROUND((SUM(BI119:BI182)),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44</v>
      </c>
      <c r="E39" s="57"/>
      <c r="F39" s="57"/>
      <c r="G39" s="107" t="s">
        <v>45</v>
      </c>
      <c r="H39" s="108" t="s">
        <v>46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0"/>
      <c r="L41" s="17"/>
    </row>
    <row r="42" spans="1:31" s="1" customFormat="1" ht="14.45" customHeight="1">
      <c r="B42" s="17"/>
      <c r="I42" s="90"/>
      <c r="L42" s="17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47</v>
      </c>
      <c r="E50" s="41"/>
      <c r="F50" s="41"/>
      <c r="G50" s="40" t="s">
        <v>48</v>
      </c>
      <c r="H50" s="41"/>
      <c r="I50" s="112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49</v>
      </c>
      <c r="E61" s="32"/>
      <c r="F61" s="113" t="s">
        <v>50</v>
      </c>
      <c r="G61" s="42" t="s">
        <v>49</v>
      </c>
      <c r="H61" s="32"/>
      <c r="I61" s="114"/>
      <c r="J61" s="115" t="s">
        <v>50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51</v>
      </c>
      <c r="E65" s="43"/>
      <c r="F65" s="43"/>
      <c r="G65" s="40" t="s">
        <v>52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49</v>
      </c>
      <c r="E76" s="32"/>
      <c r="F76" s="113" t="s">
        <v>50</v>
      </c>
      <c r="G76" s="42" t="s">
        <v>49</v>
      </c>
      <c r="H76" s="32"/>
      <c r="I76" s="114"/>
      <c r="J76" s="115" t="s">
        <v>50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115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7" t="str">
        <f>E7</f>
        <v>Rekonstrukce vnitřních prostor žst. Choceň</v>
      </c>
      <c r="F85" s="238"/>
      <c r="G85" s="238"/>
      <c r="H85" s="238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113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20" t="str">
        <f>E9</f>
        <v>06 - Strukturovaná kabeláž</v>
      </c>
      <c r="F87" s="236"/>
      <c r="G87" s="236"/>
      <c r="H87" s="236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>Choceň</v>
      </c>
      <c r="G89" s="29"/>
      <c r="H89" s="29"/>
      <c r="I89" s="94" t="s">
        <v>22</v>
      </c>
      <c r="J89" s="52" t="str">
        <f>IF(J12="","",J12)</f>
        <v>3. 3. 2020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24</v>
      </c>
      <c r="D91" s="29"/>
      <c r="E91" s="29"/>
      <c r="F91" s="22" t="str">
        <f>E15</f>
        <v>SŽDC, s.o.</v>
      </c>
      <c r="G91" s="29"/>
      <c r="H91" s="29"/>
      <c r="I91" s="94" t="s">
        <v>29</v>
      </c>
      <c r="J91" s="27" t="str">
        <f>E21</f>
        <v>PRODIN a.s.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94" t="s">
        <v>32</v>
      </c>
      <c r="J92" s="27" t="str">
        <f>E24</f>
        <v>PRODIN a.s.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116</v>
      </c>
      <c r="D94" s="105"/>
      <c r="E94" s="105"/>
      <c r="F94" s="105"/>
      <c r="G94" s="105"/>
      <c r="H94" s="105"/>
      <c r="I94" s="120"/>
      <c r="J94" s="121" t="s">
        <v>117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118</v>
      </c>
      <c r="D96" s="29"/>
      <c r="E96" s="29"/>
      <c r="F96" s="29"/>
      <c r="G96" s="29"/>
      <c r="H96" s="29"/>
      <c r="I96" s="93"/>
      <c r="J96" s="68">
        <f>J119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119</v>
      </c>
    </row>
    <row r="97" spans="1:31" s="9" customFormat="1" ht="24.95" customHeight="1">
      <c r="B97" s="123"/>
      <c r="D97" s="124" t="s">
        <v>131</v>
      </c>
      <c r="E97" s="125"/>
      <c r="F97" s="125"/>
      <c r="G97" s="125"/>
      <c r="H97" s="125"/>
      <c r="I97" s="126"/>
      <c r="J97" s="127">
        <f>J120</f>
        <v>0</v>
      </c>
      <c r="L97" s="123"/>
    </row>
    <row r="98" spans="1:31" s="10" customFormat="1" ht="19.899999999999999" customHeight="1">
      <c r="B98" s="128"/>
      <c r="D98" s="129" t="s">
        <v>2342</v>
      </c>
      <c r="E98" s="130"/>
      <c r="F98" s="130"/>
      <c r="G98" s="130"/>
      <c r="H98" s="130"/>
      <c r="I98" s="131"/>
      <c r="J98" s="132">
        <f>J121</f>
        <v>0</v>
      </c>
      <c r="L98" s="128"/>
    </row>
    <row r="99" spans="1:31" s="10" customFormat="1" ht="19.899999999999999" customHeight="1">
      <c r="B99" s="128"/>
      <c r="D99" s="129" t="s">
        <v>2343</v>
      </c>
      <c r="E99" s="130"/>
      <c r="F99" s="130"/>
      <c r="G99" s="130"/>
      <c r="H99" s="130"/>
      <c r="I99" s="131"/>
      <c r="J99" s="132">
        <f>J160</f>
        <v>0</v>
      </c>
      <c r="L99" s="128"/>
    </row>
    <row r="100" spans="1:31" s="2" customFormat="1" ht="21.75" customHeight="1">
      <c r="A100" s="29"/>
      <c r="B100" s="30"/>
      <c r="C100" s="29"/>
      <c r="D100" s="29"/>
      <c r="E100" s="29"/>
      <c r="F100" s="29"/>
      <c r="G100" s="29"/>
      <c r="H100" s="29"/>
      <c r="I100" s="93"/>
      <c r="J100" s="29"/>
      <c r="K100" s="29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1" spans="1:31" s="2" customFormat="1" ht="6.95" customHeight="1">
      <c r="A101" s="29"/>
      <c r="B101" s="44"/>
      <c r="C101" s="45"/>
      <c r="D101" s="45"/>
      <c r="E101" s="45"/>
      <c r="F101" s="45"/>
      <c r="G101" s="45"/>
      <c r="H101" s="45"/>
      <c r="I101" s="117"/>
      <c r="J101" s="45"/>
      <c r="K101" s="45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5" spans="1:31" s="2" customFormat="1" ht="6.95" customHeight="1">
      <c r="A105" s="29"/>
      <c r="B105" s="46"/>
      <c r="C105" s="47"/>
      <c r="D105" s="47"/>
      <c r="E105" s="47"/>
      <c r="F105" s="47"/>
      <c r="G105" s="47"/>
      <c r="H105" s="47"/>
      <c r="I105" s="118"/>
      <c r="J105" s="47"/>
      <c r="K105" s="47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24.95" customHeight="1">
      <c r="A106" s="29"/>
      <c r="B106" s="30"/>
      <c r="C106" s="18" t="s">
        <v>148</v>
      </c>
      <c r="D106" s="29"/>
      <c r="E106" s="29"/>
      <c r="F106" s="29"/>
      <c r="G106" s="29"/>
      <c r="H106" s="29"/>
      <c r="I106" s="93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5" customHeight="1">
      <c r="A107" s="29"/>
      <c r="B107" s="30"/>
      <c r="C107" s="29"/>
      <c r="D107" s="29"/>
      <c r="E107" s="29"/>
      <c r="F107" s="29"/>
      <c r="G107" s="29"/>
      <c r="H107" s="29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>
      <c r="A108" s="29"/>
      <c r="B108" s="30"/>
      <c r="C108" s="24" t="s">
        <v>16</v>
      </c>
      <c r="D108" s="29"/>
      <c r="E108" s="29"/>
      <c r="F108" s="29"/>
      <c r="G108" s="29"/>
      <c r="H108" s="29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>
      <c r="A109" s="29"/>
      <c r="B109" s="30"/>
      <c r="C109" s="29"/>
      <c r="D109" s="29"/>
      <c r="E109" s="237" t="str">
        <f>E7</f>
        <v>Rekonstrukce vnitřních prostor žst. Choceň</v>
      </c>
      <c r="F109" s="238"/>
      <c r="G109" s="238"/>
      <c r="H109" s="238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4" t="s">
        <v>113</v>
      </c>
      <c r="D110" s="29"/>
      <c r="E110" s="29"/>
      <c r="F110" s="29"/>
      <c r="G110" s="29"/>
      <c r="H110" s="29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>
      <c r="A111" s="29"/>
      <c r="B111" s="30"/>
      <c r="C111" s="29"/>
      <c r="D111" s="29"/>
      <c r="E111" s="220" t="str">
        <f>E9</f>
        <v>06 - Strukturovaná kabeláž</v>
      </c>
      <c r="F111" s="236"/>
      <c r="G111" s="236"/>
      <c r="H111" s="236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93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20</v>
      </c>
      <c r="D113" s="29"/>
      <c r="E113" s="29"/>
      <c r="F113" s="22" t="str">
        <f>F12</f>
        <v>Choceň</v>
      </c>
      <c r="G113" s="29"/>
      <c r="H113" s="29"/>
      <c r="I113" s="94" t="s">
        <v>22</v>
      </c>
      <c r="J113" s="52" t="str">
        <f>IF(J12="","",J12)</f>
        <v>3. 3. 2020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93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2" customHeight="1">
      <c r="A115" s="29"/>
      <c r="B115" s="30"/>
      <c r="C115" s="24" t="s">
        <v>24</v>
      </c>
      <c r="D115" s="29"/>
      <c r="E115" s="29"/>
      <c r="F115" s="22" t="str">
        <f>E15</f>
        <v>SŽDC, s.o.</v>
      </c>
      <c r="G115" s="29"/>
      <c r="H115" s="29"/>
      <c r="I115" s="94" t="s">
        <v>29</v>
      </c>
      <c r="J115" s="27" t="str">
        <f>E21</f>
        <v>PRODIN a.s.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27</v>
      </c>
      <c r="D116" s="29"/>
      <c r="E116" s="29"/>
      <c r="F116" s="22" t="str">
        <f>IF(E18="","",E18)</f>
        <v>Vyplň údaj</v>
      </c>
      <c r="G116" s="29"/>
      <c r="H116" s="29"/>
      <c r="I116" s="94" t="s">
        <v>32</v>
      </c>
      <c r="J116" s="27" t="str">
        <f>E24</f>
        <v>PRODIN a.s.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0.35" customHeight="1">
      <c r="A117" s="29"/>
      <c r="B117" s="30"/>
      <c r="C117" s="29"/>
      <c r="D117" s="29"/>
      <c r="E117" s="29"/>
      <c r="F117" s="29"/>
      <c r="G117" s="29"/>
      <c r="H117" s="29"/>
      <c r="I117" s="93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11" customFormat="1" ht="29.25" customHeight="1">
      <c r="A118" s="133"/>
      <c r="B118" s="134"/>
      <c r="C118" s="135" t="s">
        <v>149</v>
      </c>
      <c r="D118" s="136" t="s">
        <v>59</v>
      </c>
      <c r="E118" s="136" t="s">
        <v>55</v>
      </c>
      <c r="F118" s="136" t="s">
        <v>56</v>
      </c>
      <c r="G118" s="136" t="s">
        <v>150</v>
      </c>
      <c r="H118" s="136" t="s">
        <v>151</v>
      </c>
      <c r="I118" s="137" t="s">
        <v>152</v>
      </c>
      <c r="J118" s="138" t="s">
        <v>117</v>
      </c>
      <c r="K118" s="139" t="s">
        <v>153</v>
      </c>
      <c r="L118" s="140"/>
      <c r="M118" s="59" t="s">
        <v>1</v>
      </c>
      <c r="N118" s="60" t="s">
        <v>38</v>
      </c>
      <c r="O118" s="60" t="s">
        <v>154</v>
      </c>
      <c r="P118" s="60" t="s">
        <v>155</v>
      </c>
      <c r="Q118" s="60" t="s">
        <v>156</v>
      </c>
      <c r="R118" s="60" t="s">
        <v>157</v>
      </c>
      <c r="S118" s="60" t="s">
        <v>158</v>
      </c>
      <c r="T118" s="61" t="s">
        <v>159</v>
      </c>
      <c r="U118" s="133"/>
      <c r="V118" s="133"/>
      <c r="W118" s="133"/>
      <c r="X118" s="133"/>
      <c r="Y118" s="133"/>
      <c r="Z118" s="133"/>
      <c r="AA118" s="133"/>
      <c r="AB118" s="133"/>
      <c r="AC118" s="133"/>
      <c r="AD118" s="133"/>
      <c r="AE118" s="133"/>
    </row>
    <row r="119" spans="1:65" s="2" customFormat="1" ht="22.9" customHeight="1">
      <c r="A119" s="29"/>
      <c r="B119" s="30"/>
      <c r="C119" s="66" t="s">
        <v>160</v>
      </c>
      <c r="D119" s="29"/>
      <c r="E119" s="29"/>
      <c r="F119" s="29"/>
      <c r="G119" s="29"/>
      <c r="H119" s="29"/>
      <c r="I119" s="93"/>
      <c r="J119" s="141">
        <f>BK119</f>
        <v>0</v>
      </c>
      <c r="K119" s="29"/>
      <c r="L119" s="30"/>
      <c r="M119" s="62"/>
      <c r="N119" s="53"/>
      <c r="O119" s="63"/>
      <c r="P119" s="142">
        <f>P120</f>
        <v>0</v>
      </c>
      <c r="Q119" s="63"/>
      <c r="R119" s="142">
        <f>R120</f>
        <v>0</v>
      </c>
      <c r="S119" s="63"/>
      <c r="T119" s="143">
        <f>T120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4" t="s">
        <v>73</v>
      </c>
      <c r="AU119" s="14" t="s">
        <v>119</v>
      </c>
      <c r="BK119" s="144">
        <f>BK120</f>
        <v>0</v>
      </c>
    </row>
    <row r="120" spans="1:65" s="12" customFormat="1" ht="25.9" customHeight="1">
      <c r="B120" s="145"/>
      <c r="D120" s="146" t="s">
        <v>73</v>
      </c>
      <c r="E120" s="147" t="s">
        <v>681</v>
      </c>
      <c r="F120" s="147" t="s">
        <v>682</v>
      </c>
      <c r="I120" s="148"/>
      <c r="J120" s="149">
        <f>BK120</f>
        <v>0</v>
      </c>
      <c r="L120" s="145"/>
      <c r="M120" s="150"/>
      <c r="N120" s="151"/>
      <c r="O120" s="151"/>
      <c r="P120" s="152">
        <f>P121+P160</f>
        <v>0</v>
      </c>
      <c r="Q120" s="151"/>
      <c r="R120" s="152">
        <f>R121+R160</f>
        <v>0</v>
      </c>
      <c r="S120" s="151"/>
      <c r="T120" s="153">
        <f>T121+T160</f>
        <v>0</v>
      </c>
      <c r="AR120" s="146" t="s">
        <v>84</v>
      </c>
      <c r="AT120" s="154" t="s">
        <v>73</v>
      </c>
      <c r="AU120" s="154" t="s">
        <v>74</v>
      </c>
      <c r="AY120" s="146" t="s">
        <v>163</v>
      </c>
      <c r="BK120" s="155">
        <f>BK121+BK160</f>
        <v>0</v>
      </c>
    </row>
    <row r="121" spans="1:65" s="12" customFormat="1" ht="22.9" customHeight="1">
      <c r="B121" s="145"/>
      <c r="D121" s="146" t="s">
        <v>73</v>
      </c>
      <c r="E121" s="156" t="s">
        <v>2344</v>
      </c>
      <c r="F121" s="156" t="s">
        <v>2345</v>
      </c>
      <c r="I121" s="148"/>
      <c r="J121" s="157">
        <f>BK121</f>
        <v>0</v>
      </c>
      <c r="L121" s="145"/>
      <c r="M121" s="150"/>
      <c r="N121" s="151"/>
      <c r="O121" s="151"/>
      <c r="P121" s="152">
        <f>SUM(P122:P159)</f>
        <v>0</v>
      </c>
      <c r="Q121" s="151"/>
      <c r="R121" s="152">
        <f>SUM(R122:R159)</f>
        <v>0</v>
      </c>
      <c r="S121" s="151"/>
      <c r="T121" s="153">
        <f>SUM(T122:T159)</f>
        <v>0</v>
      </c>
      <c r="AR121" s="146" t="s">
        <v>84</v>
      </c>
      <c r="AT121" s="154" t="s">
        <v>73</v>
      </c>
      <c r="AU121" s="154" t="s">
        <v>82</v>
      </c>
      <c r="AY121" s="146" t="s">
        <v>163</v>
      </c>
      <c r="BK121" s="155">
        <f>SUM(BK122:BK159)</f>
        <v>0</v>
      </c>
    </row>
    <row r="122" spans="1:65" s="2" customFormat="1" ht="16.5" customHeight="1">
      <c r="A122" s="29"/>
      <c r="B122" s="158"/>
      <c r="C122" s="159" t="s">
        <v>82</v>
      </c>
      <c r="D122" s="159" t="s">
        <v>166</v>
      </c>
      <c r="E122" s="160" t="s">
        <v>2346</v>
      </c>
      <c r="F122" s="161" t="s">
        <v>2347</v>
      </c>
      <c r="G122" s="162" t="s">
        <v>1886</v>
      </c>
      <c r="H122" s="163">
        <v>1</v>
      </c>
      <c r="I122" s="164"/>
      <c r="J122" s="165">
        <f t="shared" ref="J122:J159" si="0">ROUND(I122*H122,2)</f>
        <v>0</v>
      </c>
      <c r="K122" s="166"/>
      <c r="L122" s="30"/>
      <c r="M122" s="167" t="s">
        <v>1</v>
      </c>
      <c r="N122" s="168" t="s">
        <v>39</v>
      </c>
      <c r="O122" s="55"/>
      <c r="P122" s="169">
        <f t="shared" ref="P122:P159" si="1">O122*H122</f>
        <v>0</v>
      </c>
      <c r="Q122" s="169">
        <v>0</v>
      </c>
      <c r="R122" s="169">
        <f t="shared" ref="R122:R159" si="2">Q122*H122</f>
        <v>0</v>
      </c>
      <c r="S122" s="169">
        <v>0</v>
      </c>
      <c r="T122" s="170">
        <f t="shared" ref="T122:T159" si="3"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71" t="s">
        <v>536</v>
      </c>
      <c r="AT122" s="171" t="s">
        <v>166</v>
      </c>
      <c r="AU122" s="171" t="s">
        <v>84</v>
      </c>
      <c r="AY122" s="14" t="s">
        <v>163</v>
      </c>
      <c r="BE122" s="172">
        <f t="shared" ref="BE122:BE159" si="4">IF(N122="základní",J122,0)</f>
        <v>0</v>
      </c>
      <c r="BF122" s="172">
        <f t="shared" ref="BF122:BF159" si="5">IF(N122="snížená",J122,0)</f>
        <v>0</v>
      </c>
      <c r="BG122" s="172">
        <f t="shared" ref="BG122:BG159" si="6">IF(N122="zákl. přenesená",J122,0)</f>
        <v>0</v>
      </c>
      <c r="BH122" s="172">
        <f t="shared" ref="BH122:BH159" si="7">IF(N122="sníž. přenesená",J122,0)</f>
        <v>0</v>
      </c>
      <c r="BI122" s="172">
        <f t="shared" ref="BI122:BI159" si="8">IF(N122="nulová",J122,0)</f>
        <v>0</v>
      </c>
      <c r="BJ122" s="14" t="s">
        <v>82</v>
      </c>
      <c r="BK122" s="172">
        <f t="shared" ref="BK122:BK159" si="9">ROUND(I122*H122,2)</f>
        <v>0</v>
      </c>
      <c r="BL122" s="14" t="s">
        <v>536</v>
      </c>
      <c r="BM122" s="171" t="s">
        <v>84</v>
      </c>
    </row>
    <row r="123" spans="1:65" s="2" customFormat="1" ht="21.75" customHeight="1">
      <c r="A123" s="29"/>
      <c r="B123" s="158"/>
      <c r="C123" s="159" t="s">
        <v>84</v>
      </c>
      <c r="D123" s="159" t="s">
        <v>166</v>
      </c>
      <c r="E123" s="160" t="s">
        <v>2348</v>
      </c>
      <c r="F123" s="161" t="s">
        <v>2349</v>
      </c>
      <c r="G123" s="162" t="s">
        <v>1886</v>
      </c>
      <c r="H123" s="163">
        <v>1</v>
      </c>
      <c r="I123" s="164"/>
      <c r="J123" s="165">
        <f t="shared" si="0"/>
        <v>0</v>
      </c>
      <c r="K123" s="166"/>
      <c r="L123" s="30"/>
      <c r="M123" s="167" t="s">
        <v>1</v>
      </c>
      <c r="N123" s="168" t="s">
        <v>39</v>
      </c>
      <c r="O123" s="55"/>
      <c r="P123" s="169">
        <f t="shared" si="1"/>
        <v>0</v>
      </c>
      <c r="Q123" s="169">
        <v>0</v>
      </c>
      <c r="R123" s="169">
        <f t="shared" si="2"/>
        <v>0</v>
      </c>
      <c r="S123" s="169">
        <v>0</v>
      </c>
      <c r="T123" s="170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71" t="s">
        <v>536</v>
      </c>
      <c r="AT123" s="171" t="s">
        <v>166</v>
      </c>
      <c r="AU123" s="171" t="s">
        <v>84</v>
      </c>
      <c r="AY123" s="14" t="s">
        <v>163</v>
      </c>
      <c r="BE123" s="172">
        <f t="shared" si="4"/>
        <v>0</v>
      </c>
      <c r="BF123" s="172">
        <f t="shared" si="5"/>
        <v>0</v>
      </c>
      <c r="BG123" s="172">
        <f t="shared" si="6"/>
        <v>0</v>
      </c>
      <c r="BH123" s="172">
        <f t="shared" si="7"/>
        <v>0</v>
      </c>
      <c r="BI123" s="172">
        <f t="shared" si="8"/>
        <v>0</v>
      </c>
      <c r="BJ123" s="14" t="s">
        <v>82</v>
      </c>
      <c r="BK123" s="172">
        <f t="shared" si="9"/>
        <v>0</v>
      </c>
      <c r="BL123" s="14" t="s">
        <v>536</v>
      </c>
      <c r="BM123" s="171" t="s">
        <v>170</v>
      </c>
    </row>
    <row r="124" spans="1:65" s="2" customFormat="1" ht="16.5" customHeight="1">
      <c r="A124" s="29"/>
      <c r="B124" s="158"/>
      <c r="C124" s="159" t="s">
        <v>229</v>
      </c>
      <c r="D124" s="159" t="s">
        <v>166</v>
      </c>
      <c r="E124" s="160" t="s">
        <v>2350</v>
      </c>
      <c r="F124" s="161" t="s">
        <v>2351</v>
      </c>
      <c r="G124" s="162" t="s">
        <v>1886</v>
      </c>
      <c r="H124" s="163">
        <v>6</v>
      </c>
      <c r="I124" s="164"/>
      <c r="J124" s="165">
        <f t="shared" si="0"/>
        <v>0</v>
      </c>
      <c r="K124" s="166"/>
      <c r="L124" s="30"/>
      <c r="M124" s="167" t="s">
        <v>1</v>
      </c>
      <c r="N124" s="168" t="s">
        <v>39</v>
      </c>
      <c r="O124" s="55"/>
      <c r="P124" s="169">
        <f t="shared" si="1"/>
        <v>0</v>
      </c>
      <c r="Q124" s="169">
        <v>0</v>
      </c>
      <c r="R124" s="169">
        <f t="shared" si="2"/>
        <v>0</v>
      </c>
      <c r="S124" s="169">
        <v>0</v>
      </c>
      <c r="T124" s="170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71" t="s">
        <v>536</v>
      </c>
      <c r="AT124" s="171" t="s">
        <v>166</v>
      </c>
      <c r="AU124" s="171" t="s">
        <v>84</v>
      </c>
      <c r="AY124" s="14" t="s">
        <v>163</v>
      </c>
      <c r="BE124" s="172">
        <f t="shared" si="4"/>
        <v>0</v>
      </c>
      <c r="BF124" s="172">
        <f t="shared" si="5"/>
        <v>0</v>
      </c>
      <c r="BG124" s="172">
        <f t="shared" si="6"/>
        <v>0</v>
      </c>
      <c r="BH124" s="172">
        <f t="shared" si="7"/>
        <v>0</v>
      </c>
      <c r="BI124" s="172">
        <f t="shared" si="8"/>
        <v>0</v>
      </c>
      <c r="BJ124" s="14" t="s">
        <v>82</v>
      </c>
      <c r="BK124" s="172">
        <f t="shared" si="9"/>
        <v>0</v>
      </c>
      <c r="BL124" s="14" t="s">
        <v>536</v>
      </c>
      <c r="BM124" s="171" t="s">
        <v>308</v>
      </c>
    </row>
    <row r="125" spans="1:65" s="2" customFormat="1" ht="16.5" customHeight="1">
      <c r="A125" s="29"/>
      <c r="B125" s="158"/>
      <c r="C125" s="159" t="s">
        <v>170</v>
      </c>
      <c r="D125" s="159" t="s">
        <v>166</v>
      </c>
      <c r="E125" s="160" t="s">
        <v>2352</v>
      </c>
      <c r="F125" s="161" t="s">
        <v>2353</v>
      </c>
      <c r="G125" s="162" t="s">
        <v>1886</v>
      </c>
      <c r="H125" s="163">
        <v>1</v>
      </c>
      <c r="I125" s="164"/>
      <c r="J125" s="165">
        <f t="shared" si="0"/>
        <v>0</v>
      </c>
      <c r="K125" s="166"/>
      <c r="L125" s="30"/>
      <c r="M125" s="167" t="s">
        <v>1</v>
      </c>
      <c r="N125" s="168" t="s">
        <v>39</v>
      </c>
      <c r="O125" s="55"/>
      <c r="P125" s="169">
        <f t="shared" si="1"/>
        <v>0</v>
      </c>
      <c r="Q125" s="169">
        <v>0</v>
      </c>
      <c r="R125" s="169">
        <f t="shared" si="2"/>
        <v>0</v>
      </c>
      <c r="S125" s="169">
        <v>0</v>
      </c>
      <c r="T125" s="170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1" t="s">
        <v>536</v>
      </c>
      <c r="AT125" s="171" t="s">
        <v>166</v>
      </c>
      <c r="AU125" s="171" t="s">
        <v>84</v>
      </c>
      <c r="AY125" s="14" t="s">
        <v>163</v>
      </c>
      <c r="BE125" s="172">
        <f t="shared" si="4"/>
        <v>0</v>
      </c>
      <c r="BF125" s="172">
        <f t="shared" si="5"/>
        <v>0</v>
      </c>
      <c r="BG125" s="172">
        <f t="shared" si="6"/>
        <v>0</v>
      </c>
      <c r="BH125" s="172">
        <f t="shared" si="7"/>
        <v>0</v>
      </c>
      <c r="BI125" s="172">
        <f t="shared" si="8"/>
        <v>0</v>
      </c>
      <c r="BJ125" s="14" t="s">
        <v>82</v>
      </c>
      <c r="BK125" s="172">
        <f t="shared" si="9"/>
        <v>0</v>
      </c>
      <c r="BL125" s="14" t="s">
        <v>536</v>
      </c>
      <c r="BM125" s="171" t="s">
        <v>210</v>
      </c>
    </row>
    <row r="126" spans="1:65" s="2" customFormat="1" ht="16.5" customHeight="1">
      <c r="A126" s="29"/>
      <c r="B126" s="158"/>
      <c r="C126" s="159" t="s">
        <v>298</v>
      </c>
      <c r="D126" s="159" t="s">
        <v>166</v>
      </c>
      <c r="E126" s="160" t="s">
        <v>2354</v>
      </c>
      <c r="F126" s="161" t="s">
        <v>2355</v>
      </c>
      <c r="G126" s="162" t="s">
        <v>1886</v>
      </c>
      <c r="H126" s="163">
        <v>1</v>
      </c>
      <c r="I126" s="164"/>
      <c r="J126" s="165">
        <f t="shared" si="0"/>
        <v>0</v>
      </c>
      <c r="K126" s="166"/>
      <c r="L126" s="30"/>
      <c r="M126" s="167" t="s">
        <v>1</v>
      </c>
      <c r="N126" s="168" t="s">
        <v>39</v>
      </c>
      <c r="O126" s="55"/>
      <c r="P126" s="169">
        <f t="shared" si="1"/>
        <v>0</v>
      </c>
      <c r="Q126" s="169">
        <v>0</v>
      </c>
      <c r="R126" s="169">
        <f t="shared" si="2"/>
        <v>0</v>
      </c>
      <c r="S126" s="169">
        <v>0</v>
      </c>
      <c r="T126" s="170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71" t="s">
        <v>536</v>
      </c>
      <c r="AT126" s="171" t="s">
        <v>166</v>
      </c>
      <c r="AU126" s="171" t="s">
        <v>84</v>
      </c>
      <c r="AY126" s="14" t="s">
        <v>163</v>
      </c>
      <c r="BE126" s="172">
        <f t="shared" si="4"/>
        <v>0</v>
      </c>
      <c r="BF126" s="172">
        <f t="shared" si="5"/>
        <v>0</v>
      </c>
      <c r="BG126" s="172">
        <f t="shared" si="6"/>
        <v>0</v>
      </c>
      <c r="BH126" s="172">
        <f t="shared" si="7"/>
        <v>0</v>
      </c>
      <c r="BI126" s="172">
        <f t="shared" si="8"/>
        <v>0</v>
      </c>
      <c r="BJ126" s="14" t="s">
        <v>82</v>
      </c>
      <c r="BK126" s="172">
        <f t="shared" si="9"/>
        <v>0</v>
      </c>
      <c r="BL126" s="14" t="s">
        <v>536</v>
      </c>
      <c r="BM126" s="171" t="s">
        <v>109</v>
      </c>
    </row>
    <row r="127" spans="1:65" s="2" customFormat="1" ht="16.5" customHeight="1">
      <c r="A127" s="29"/>
      <c r="B127" s="158"/>
      <c r="C127" s="159" t="s">
        <v>308</v>
      </c>
      <c r="D127" s="159" t="s">
        <v>166</v>
      </c>
      <c r="E127" s="160" t="s">
        <v>2356</v>
      </c>
      <c r="F127" s="161" t="s">
        <v>2357</v>
      </c>
      <c r="G127" s="162" t="s">
        <v>1886</v>
      </c>
      <c r="H127" s="163">
        <v>1</v>
      </c>
      <c r="I127" s="164"/>
      <c r="J127" s="165">
        <f t="shared" si="0"/>
        <v>0</v>
      </c>
      <c r="K127" s="166"/>
      <c r="L127" s="30"/>
      <c r="M127" s="167" t="s">
        <v>1</v>
      </c>
      <c r="N127" s="168" t="s">
        <v>39</v>
      </c>
      <c r="O127" s="55"/>
      <c r="P127" s="169">
        <f t="shared" si="1"/>
        <v>0</v>
      </c>
      <c r="Q127" s="169">
        <v>0</v>
      </c>
      <c r="R127" s="169">
        <f t="shared" si="2"/>
        <v>0</v>
      </c>
      <c r="S127" s="169">
        <v>0</v>
      </c>
      <c r="T127" s="170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71" t="s">
        <v>536</v>
      </c>
      <c r="AT127" s="171" t="s">
        <v>166</v>
      </c>
      <c r="AU127" s="171" t="s">
        <v>84</v>
      </c>
      <c r="AY127" s="14" t="s">
        <v>163</v>
      </c>
      <c r="BE127" s="172">
        <f t="shared" si="4"/>
        <v>0</v>
      </c>
      <c r="BF127" s="172">
        <f t="shared" si="5"/>
        <v>0</v>
      </c>
      <c r="BG127" s="172">
        <f t="shared" si="6"/>
        <v>0</v>
      </c>
      <c r="BH127" s="172">
        <f t="shared" si="7"/>
        <v>0</v>
      </c>
      <c r="BI127" s="172">
        <f t="shared" si="8"/>
        <v>0</v>
      </c>
      <c r="BJ127" s="14" t="s">
        <v>82</v>
      </c>
      <c r="BK127" s="172">
        <f t="shared" si="9"/>
        <v>0</v>
      </c>
      <c r="BL127" s="14" t="s">
        <v>536</v>
      </c>
      <c r="BM127" s="171" t="s">
        <v>1368</v>
      </c>
    </row>
    <row r="128" spans="1:65" s="2" customFormat="1" ht="16.5" customHeight="1">
      <c r="A128" s="29"/>
      <c r="B128" s="158"/>
      <c r="C128" s="159" t="s">
        <v>512</v>
      </c>
      <c r="D128" s="159" t="s">
        <v>166</v>
      </c>
      <c r="E128" s="160" t="s">
        <v>2358</v>
      </c>
      <c r="F128" s="161" t="s">
        <v>2359</v>
      </c>
      <c r="G128" s="162" t="s">
        <v>1886</v>
      </c>
      <c r="H128" s="163">
        <v>1</v>
      </c>
      <c r="I128" s="164"/>
      <c r="J128" s="165">
        <f t="shared" si="0"/>
        <v>0</v>
      </c>
      <c r="K128" s="166"/>
      <c r="L128" s="30"/>
      <c r="M128" s="167" t="s">
        <v>1</v>
      </c>
      <c r="N128" s="168" t="s">
        <v>39</v>
      </c>
      <c r="O128" s="55"/>
      <c r="P128" s="169">
        <f t="shared" si="1"/>
        <v>0</v>
      </c>
      <c r="Q128" s="169">
        <v>0</v>
      </c>
      <c r="R128" s="169">
        <f t="shared" si="2"/>
        <v>0</v>
      </c>
      <c r="S128" s="169">
        <v>0</v>
      </c>
      <c r="T128" s="170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71" t="s">
        <v>536</v>
      </c>
      <c r="AT128" s="171" t="s">
        <v>166</v>
      </c>
      <c r="AU128" s="171" t="s">
        <v>84</v>
      </c>
      <c r="AY128" s="14" t="s">
        <v>163</v>
      </c>
      <c r="BE128" s="172">
        <f t="shared" si="4"/>
        <v>0</v>
      </c>
      <c r="BF128" s="172">
        <f t="shared" si="5"/>
        <v>0</v>
      </c>
      <c r="BG128" s="172">
        <f t="shared" si="6"/>
        <v>0</v>
      </c>
      <c r="BH128" s="172">
        <f t="shared" si="7"/>
        <v>0</v>
      </c>
      <c r="BI128" s="172">
        <f t="shared" si="8"/>
        <v>0</v>
      </c>
      <c r="BJ128" s="14" t="s">
        <v>82</v>
      </c>
      <c r="BK128" s="172">
        <f t="shared" si="9"/>
        <v>0</v>
      </c>
      <c r="BL128" s="14" t="s">
        <v>536</v>
      </c>
      <c r="BM128" s="171" t="s">
        <v>568</v>
      </c>
    </row>
    <row r="129" spans="1:65" s="2" customFormat="1" ht="16.5" customHeight="1">
      <c r="A129" s="29"/>
      <c r="B129" s="158"/>
      <c r="C129" s="159" t="s">
        <v>210</v>
      </c>
      <c r="D129" s="159" t="s">
        <v>166</v>
      </c>
      <c r="E129" s="160" t="s">
        <v>2360</v>
      </c>
      <c r="F129" s="161" t="s">
        <v>2361</v>
      </c>
      <c r="G129" s="162" t="s">
        <v>1886</v>
      </c>
      <c r="H129" s="163">
        <v>1</v>
      </c>
      <c r="I129" s="164"/>
      <c r="J129" s="165">
        <f t="shared" si="0"/>
        <v>0</v>
      </c>
      <c r="K129" s="166"/>
      <c r="L129" s="30"/>
      <c r="M129" s="167" t="s">
        <v>1</v>
      </c>
      <c r="N129" s="168" t="s">
        <v>39</v>
      </c>
      <c r="O129" s="55"/>
      <c r="P129" s="169">
        <f t="shared" si="1"/>
        <v>0</v>
      </c>
      <c r="Q129" s="169">
        <v>0</v>
      </c>
      <c r="R129" s="169">
        <f t="shared" si="2"/>
        <v>0</v>
      </c>
      <c r="S129" s="169">
        <v>0</v>
      </c>
      <c r="T129" s="170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1" t="s">
        <v>536</v>
      </c>
      <c r="AT129" s="171" t="s">
        <v>166</v>
      </c>
      <c r="AU129" s="171" t="s">
        <v>84</v>
      </c>
      <c r="AY129" s="14" t="s">
        <v>163</v>
      </c>
      <c r="BE129" s="172">
        <f t="shared" si="4"/>
        <v>0</v>
      </c>
      <c r="BF129" s="172">
        <f t="shared" si="5"/>
        <v>0</v>
      </c>
      <c r="BG129" s="172">
        <f t="shared" si="6"/>
        <v>0</v>
      </c>
      <c r="BH129" s="172">
        <f t="shared" si="7"/>
        <v>0</v>
      </c>
      <c r="BI129" s="172">
        <f t="shared" si="8"/>
        <v>0</v>
      </c>
      <c r="BJ129" s="14" t="s">
        <v>82</v>
      </c>
      <c r="BK129" s="172">
        <f t="shared" si="9"/>
        <v>0</v>
      </c>
      <c r="BL129" s="14" t="s">
        <v>536</v>
      </c>
      <c r="BM129" s="171" t="s">
        <v>536</v>
      </c>
    </row>
    <row r="130" spans="1:65" s="2" customFormat="1" ht="16.5" customHeight="1">
      <c r="A130" s="29"/>
      <c r="B130" s="158"/>
      <c r="C130" s="159" t="s">
        <v>470</v>
      </c>
      <c r="D130" s="159" t="s">
        <v>166</v>
      </c>
      <c r="E130" s="160" t="s">
        <v>2362</v>
      </c>
      <c r="F130" s="161" t="s">
        <v>2363</v>
      </c>
      <c r="G130" s="162" t="s">
        <v>1886</v>
      </c>
      <c r="H130" s="163">
        <v>1</v>
      </c>
      <c r="I130" s="164"/>
      <c r="J130" s="165">
        <f t="shared" si="0"/>
        <v>0</v>
      </c>
      <c r="K130" s="166"/>
      <c r="L130" s="30"/>
      <c r="M130" s="167" t="s">
        <v>1</v>
      </c>
      <c r="N130" s="168" t="s">
        <v>39</v>
      </c>
      <c r="O130" s="55"/>
      <c r="P130" s="169">
        <f t="shared" si="1"/>
        <v>0</v>
      </c>
      <c r="Q130" s="169">
        <v>0</v>
      </c>
      <c r="R130" s="169">
        <f t="shared" si="2"/>
        <v>0</v>
      </c>
      <c r="S130" s="169">
        <v>0</v>
      </c>
      <c r="T130" s="170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1" t="s">
        <v>536</v>
      </c>
      <c r="AT130" s="171" t="s">
        <v>166</v>
      </c>
      <c r="AU130" s="171" t="s">
        <v>84</v>
      </c>
      <c r="AY130" s="14" t="s">
        <v>163</v>
      </c>
      <c r="BE130" s="172">
        <f t="shared" si="4"/>
        <v>0</v>
      </c>
      <c r="BF130" s="172">
        <f t="shared" si="5"/>
        <v>0</v>
      </c>
      <c r="BG130" s="172">
        <f t="shared" si="6"/>
        <v>0</v>
      </c>
      <c r="BH130" s="172">
        <f t="shared" si="7"/>
        <v>0</v>
      </c>
      <c r="BI130" s="172">
        <f t="shared" si="8"/>
        <v>0</v>
      </c>
      <c r="BJ130" s="14" t="s">
        <v>82</v>
      </c>
      <c r="BK130" s="172">
        <f t="shared" si="9"/>
        <v>0</v>
      </c>
      <c r="BL130" s="14" t="s">
        <v>536</v>
      </c>
      <c r="BM130" s="171" t="s">
        <v>560</v>
      </c>
    </row>
    <row r="131" spans="1:65" s="2" customFormat="1" ht="16.5" customHeight="1">
      <c r="A131" s="29"/>
      <c r="B131" s="158"/>
      <c r="C131" s="159" t="s">
        <v>109</v>
      </c>
      <c r="D131" s="159" t="s">
        <v>166</v>
      </c>
      <c r="E131" s="160" t="s">
        <v>2364</v>
      </c>
      <c r="F131" s="161" t="s">
        <v>2365</v>
      </c>
      <c r="G131" s="162" t="s">
        <v>287</v>
      </c>
      <c r="H131" s="163">
        <v>4860</v>
      </c>
      <c r="I131" s="164"/>
      <c r="J131" s="165">
        <f t="shared" si="0"/>
        <v>0</v>
      </c>
      <c r="K131" s="166"/>
      <c r="L131" s="30"/>
      <c r="M131" s="167" t="s">
        <v>1</v>
      </c>
      <c r="N131" s="168" t="s">
        <v>39</v>
      </c>
      <c r="O131" s="55"/>
      <c r="P131" s="169">
        <f t="shared" si="1"/>
        <v>0</v>
      </c>
      <c r="Q131" s="169">
        <v>0</v>
      </c>
      <c r="R131" s="169">
        <f t="shared" si="2"/>
        <v>0</v>
      </c>
      <c r="S131" s="169">
        <v>0</v>
      </c>
      <c r="T131" s="170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1" t="s">
        <v>536</v>
      </c>
      <c r="AT131" s="171" t="s">
        <v>166</v>
      </c>
      <c r="AU131" s="171" t="s">
        <v>84</v>
      </c>
      <c r="AY131" s="14" t="s">
        <v>163</v>
      </c>
      <c r="BE131" s="172">
        <f t="shared" si="4"/>
        <v>0</v>
      </c>
      <c r="BF131" s="172">
        <f t="shared" si="5"/>
        <v>0</v>
      </c>
      <c r="BG131" s="172">
        <f t="shared" si="6"/>
        <v>0</v>
      </c>
      <c r="BH131" s="172">
        <f t="shared" si="7"/>
        <v>0</v>
      </c>
      <c r="BI131" s="172">
        <f t="shared" si="8"/>
        <v>0</v>
      </c>
      <c r="BJ131" s="14" t="s">
        <v>82</v>
      </c>
      <c r="BK131" s="172">
        <f t="shared" si="9"/>
        <v>0</v>
      </c>
      <c r="BL131" s="14" t="s">
        <v>536</v>
      </c>
      <c r="BM131" s="171" t="s">
        <v>544</v>
      </c>
    </row>
    <row r="132" spans="1:65" s="2" customFormat="1" ht="16.5" customHeight="1">
      <c r="A132" s="29"/>
      <c r="B132" s="158"/>
      <c r="C132" s="159" t="s">
        <v>609</v>
      </c>
      <c r="D132" s="159" t="s">
        <v>166</v>
      </c>
      <c r="E132" s="160" t="s">
        <v>2366</v>
      </c>
      <c r="F132" s="161" t="s">
        <v>2367</v>
      </c>
      <c r="G132" s="162" t="s">
        <v>1886</v>
      </c>
      <c r="H132" s="163">
        <v>100</v>
      </c>
      <c r="I132" s="164"/>
      <c r="J132" s="165">
        <f t="shared" si="0"/>
        <v>0</v>
      </c>
      <c r="K132" s="166"/>
      <c r="L132" s="30"/>
      <c r="M132" s="167" t="s">
        <v>1</v>
      </c>
      <c r="N132" s="168" t="s">
        <v>39</v>
      </c>
      <c r="O132" s="55"/>
      <c r="P132" s="169">
        <f t="shared" si="1"/>
        <v>0</v>
      </c>
      <c r="Q132" s="169">
        <v>0</v>
      </c>
      <c r="R132" s="169">
        <f t="shared" si="2"/>
        <v>0</v>
      </c>
      <c r="S132" s="169">
        <v>0</v>
      </c>
      <c r="T132" s="170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1" t="s">
        <v>536</v>
      </c>
      <c r="AT132" s="171" t="s">
        <v>166</v>
      </c>
      <c r="AU132" s="171" t="s">
        <v>84</v>
      </c>
      <c r="AY132" s="14" t="s">
        <v>163</v>
      </c>
      <c r="BE132" s="172">
        <f t="shared" si="4"/>
        <v>0</v>
      </c>
      <c r="BF132" s="172">
        <f t="shared" si="5"/>
        <v>0</v>
      </c>
      <c r="BG132" s="172">
        <f t="shared" si="6"/>
        <v>0</v>
      </c>
      <c r="BH132" s="172">
        <f t="shared" si="7"/>
        <v>0</v>
      </c>
      <c r="BI132" s="172">
        <f t="shared" si="8"/>
        <v>0</v>
      </c>
      <c r="BJ132" s="14" t="s">
        <v>82</v>
      </c>
      <c r="BK132" s="172">
        <f t="shared" si="9"/>
        <v>0</v>
      </c>
      <c r="BL132" s="14" t="s">
        <v>536</v>
      </c>
      <c r="BM132" s="171" t="s">
        <v>584</v>
      </c>
    </row>
    <row r="133" spans="1:65" s="2" customFormat="1" ht="21.75" customHeight="1">
      <c r="A133" s="29"/>
      <c r="B133" s="158"/>
      <c r="C133" s="159" t="s">
        <v>1368</v>
      </c>
      <c r="D133" s="159" t="s">
        <v>166</v>
      </c>
      <c r="E133" s="160" t="s">
        <v>2368</v>
      </c>
      <c r="F133" s="161" t="s">
        <v>2369</v>
      </c>
      <c r="G133" s="162" t="s">
        <v>1886</v>
      </c>
      <c r="H133" s="163">
        <v>5</v>
      </c>
      <c r="I133" s="164"/>
      <c r="J133" s="165">
        <f t="shared" si="0"/>
        <v>0</v>
      </c>
      <c r="K133" s="166"/>
      <c r="L133" s="30"/>
      <c r="M133" s="167" t="s">
        <v>1</v>
      </c>
      <c r="N133" s="168" t="s">
        <v>39</v>
      </c>
      <c r="O133" s="55"/>
      <c r="P133" s="169">
        <f t="shared" si="1"/>
        <v>0</v>
      </c>
      <c r="Q133" s="169">
        <v>0</v>
      </c>
      <c r="R133" s="169">
        <f t="shared" si="2"/>
        <v>0</v>
      </c>
      <c r="S133" s="169">
        <v>0</v>
      </c>
      <c r="T133" s="170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1" t="s">
        <v>536</v>
      </c>
      <c r="AT133" s="171" t="s">
        <v>166</v>
      </c>
      <c r="AU133" s="171" t="s">
        <v>84</v>
      </c>
      <c r="AY133" s="14" t="s">
        <v>163</v>
      </c>
      <c r="BE133" s="172">
        <f t="shared" si="4"/>
        <v>0</v>
      </c>
      <c r="BF133" s="172">
        <f t="shared" si="5"/>
        <v>0</v>
      </c>
      <c r="BG133" s="172">
        <f t="shared" si="6"/>
        <v>0</v>
      </c>
      <c r="BH133" s="172">
        <f t="shared" si="7"/>
        <v>0</v>
      </c>
      <c r="BI133" s="172">
        <f t="shared" si="8"/>
        <v>0</v>
      </c>
      <c r="BJ133" s="14" t="s">
        <v>82</v>
      </c>
      <c r="BK133" s="172">
        <f t="shared" si="9"/>
        <v>0</v>
      </c>
      <c r="BL133" s="14" t="s">
        <v>536</v>
      </c>
      <c r="BM133" s="171" t="s">
        <v>548</v>
      </c>
    </row>
    <row r="134" spans="1:65" s="2" customFormat="1" ht="16.5" customHeight="1">
      <c r="A134" s="29"/>
      <c r="B134" s="158"/>
      <c r="C134" s="159" t="s">
        <v>613</v>
      </c>
      <c r="D134" s="159" t="s">
        <v>166</v>
      </c>
      <c r="E134" s="160" t="s">
        <v>2370</v>
      </c>
      <c r="F134" s="161" t="s">
        <v>2371</v>
      </c>
      <c r="G134" s="162" t="s">
        <v>1886</v>
      </c>
      <c r="H134" s="163">
        <v>50</v>
      </c>
      <c r="I134" s="164"/>
      <c r="J134" s="165">
        <f t="shared" si="0"/>
        <v>0</v>
      </c>
      <c r="K134" s="166"/>
      <c r="L134" s="30"/>
      <c r="M134" s="167" t="s">
        <v>1</v>
      </c>
      <c r="N134" s="168" t="s">
        <v>39</v>
      </c>
      <c r="O134" s="55"/>
      <c r="P134" s="169">
        <f t="shared" si="1"/>
        <v>0</v>
      </c>
      <c r="Q134" s="169">
        <v>0</v>
      </c>
      <c r="R134" s="169">
        <f t="shared" si="2"/>
        <v>0</v>
      </c>
      <c r="S134" s="169">
        <v>0</v>
      </c>
      <c r="T134" s="170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71" t="s">
        <v>536</v>
      </c>
      <c r="AT134" s="171" t="s">
        <v>166</v>
      </c>
      <c r="AU134" s="171" t="s">
        <v>84</v>
      </c>
      <c r="AY134" s="14" t="s">
        <v>163</v>
      </c>
      <c r="BE134" s="172">
        <f t="shared" si="4"/>
        <v>0</v>
      </c>
      <c r="BF134" s="172">
        <f t="shared" si="5"/>
        <v>0</v>
      </c>
      <c r="BG134" s="172">
        <f t="shared" si="6"/>
        <v>0</v>
      </c>
      <c r="BH134" s="172">
        <f t="shared" si="7"/>
        <v>0</v>
      </c>
      <c r="BI134" s="172">
        <f t="shared" si="8"/>
        <v>0</v>
      </c>
      <c r="BJ134" s="14" t="s">
        <v>82</v>
      </c>
      <c r="BK134" s="172">
        <f t="shared" si="9"/>
        <v>0</v>
      </c>
      <c r="BL134" s="14" t="s">
        <v>536</v>
      </c>
      <c r="BM134" s="171" t="s">
        <v>268</v>
      </c>
    </row>
    <row r="135" spans="1:65" s="2" customFormat="1" ht="16.5" customHeight="1">
      <c r="A135" s="29"/>
      <c r="B135" s="158"/>
      <c r="C135" s="159" t="s">
        <v>568</v>
      </c>
      <c r="D135" s="159" t="s">
        <v>166</v>
      </c>
      <c r="E135" s="160" t="s">
        <v>2372</v>
      </c>
      <c r="F135" s="161" t="s">
        <v>2373</v>
      </c>
      <c r="G135" s="162" t="s">
        <v>1886</v>
      </c>
      <c r="H135" s="163">
        <v>50</v>
      </c>
      <c r="I135" s="164"/>
      <c r="J135" s="165">
        <f t="shared" si="0"/>
        <v>0</v>
      </c>
      <c r="K135" s="166"/>
      <c r="L135" s="30"/>
      <c r="M135" s="167" t="s">
        <v>1</v>
      </c>
      <c r="N135" s="168" t="s">
        <v>39</v>
      </c>
      <c r="O135" s="55"/>
      <c r="P135" s="169">
        <f t="shared" si="1"/>
        <v>0</v>
      </c>
      <c r="Q135" s="169">
        <v>0</v>
      </c>
      <c r="R135" s="169">
        <f t="shared" si="2"/>
        <v>0</v>
      </c>
      <c r="S135" s="169">
        <v>0</v>
      </c>
      <c r="T135" s="170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1" t="s">
        <v>536</v>
      </c>
      <c r="AT135" s="171" t="s">
        <v>166</v>
      </c>
      <c r="AU135" s="171" t="s">
        <v>84</v>
      </c>
      <c r="AY135" s="14" t="s">
        <v>163</v>
      </c>
      <c r="BE135" s="172">
        <f t="shared" si="4"/>
        <v>0</v>
      </c>
      <c r="BF135" s="172">
        <f t="shared" si="5"/>
        <v>0</v>
      </c>
      <c r="BG135" s="172">
        <f t="shared" si="6"/>
        <v>0</v>
      </c>
      <c r="BH135" s="172">
        <f t="shared" si="7"/>
        <v>0</v>
      </c>
      <c r="BI135" s="172">
        <f t="shared" si="8"/>
        <v>0</v>
      </c>
      <c r="BJ135" s="14" t="s">
        <v>82</v>
      </c>
      <c r="BK135" s="172">
        <f t="shared" si="9"/>
        <v>0</v>
      </c>
      <c r="BL135" s="14" t="s">
        <v>536</v>
      </c>
      <c r="BM135" s="171" t="s">
        <v>501</v>
      </c>
    </row>
    <row r="136" spans="1:65" s="2" customFormat="1" ht="16.5" customHeight="1">
      <c r="A136" s="29"/>
      <c r="B136" s="158"/>
      <c r="C136" s="159" t="s">
        <v>8</v>
      </c>
      <c r="D136" s="159" t="s">
        <v>166</v>
      </c>
      <c r="E136" s="160" t="s">
        <v>2374</v>
      </c>
      <c r="F136" s="161" t="s">
        <v>2375</v>
      </c>
      <c r="G136" s="162" t="s">
        <v>1886</v>
      </c>
      <c r="H136" s="163">
        <v>50</v>
      </c>
      <c r="I136" s="164"/>
      <c r="J136" s="165">
        <f t="shared" si="0"/>
        <v>0</v>
      </c>
      <c r="K136" s="166"/>
      <c r="L136" s="30"/>
      <c r="M136" s="167" t="s">
        <v>1</v>
      </c>
      <c r="N136" s="168" t="s">
        <v>39</v>
      </c>
      <c r="O136" s="55"/>
      <c r="P136" s="169">
        <f t="shared" si="1"/>
        <v>0</v>
      </c>
      <c r="Q136" s="169">
        <v>0</v>
      </c>
      <c r="R136" s="169">
        <f t="shared" si="2"/>
        <v>0</v>
      </c>
      <c r="S136" s="169">
        <v>0</v>
      </c>
      <c r="T136" s="170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1" t="s">
        <v>536</v>
      </c>
      <c r="AT136" s="171" t="s">
        <v>166</v>
      </c>
      <c r="AU136" s="171" t="s">
        <v>84</v>
      </c>
      <c r="AY136" s="14" t="s">
        <v>163</v>
      </c>
      <c r="BE136" s="172">
        <f t="shared" si="4"/>
        <v>0</v>
      </c>
      <c r="BF136" s="172">
        <f t="shared" si="5"/>
        <v>0</v>
      </c>
      <c r="BG136" s="172">
        <f t="shared" si="6"/>
        <v>0</v>
      </c>
      <c r="BH136" s="172">
        <f t="shared" si="7"/>
        <v>0</v>
      </c>
      <c r="BI136" s="172">
        <f t="shared" si="8"/>
        <v>0</v>
      </c>
      <c r="BJ136" s="14" t="s">
        <v>82</v>
      </c>
      <c r="BK136" s="172">
        <f t="shared" si="9"/>
        <v>0</v>
      </c>
      <c r="BL136" s="14" t="s">
        <v>536</v>
      </c>
      <c r="BM136" s="171" t="s">
        <v>520</v>
      </c>
    </row>
    <row r="137" spans="1:65" s="2" customFormat="1" ht="16.5" customHeight="1">
      <c r="A137" s="29"/>
      <c r="B137" s="158"/>
      <c r="C137" s="159" t="s">
        <v>536</v>
      </c>
      <c r="D137" s="159" t="s">
        <v>166</v>
      </c>
      <c r="E137" s="160" t="s">
        <v>2376</v>
      </c>
      <c r="F137" s="161" t="s">
        <v>2377</v>
      </c>
      <c r="G137" s="162" t="s">
        <v>1886</v>
      </c>
      <c r="H137" s="163">
        <v>50</v>
      </c>
      <c r="I137" s="164"/>
      <c r="J137" s="165">
        <f t="shared" si="0"/>
        <v>0</v>
      </c>
      <c r="K137" s="166"/>
      <c r="L137" s="30"/>
      <c r="M137" s="167" t="s">
        <v>1</v>
      </c>
      <c r="N137" s="168" t="s">
        <v>39</v>
      </c>
      <c r="O137" s="55"/>
      <c r="P137" s="169">
        <f t="shared" si="1"/>
        <v>0</v>
      </c>
      <c r="Q137" s="169">
        <v>0</v>
      </c>
      <c r="R137" s="169">
        <f t="shared" si="2"/>
        <v>0</v>
      </c>
      <c r="S137" s="169">
        <v>0</v>
      </c>
      <c r="T137" s="170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1" t="s">
        <v>536</v>
      </c>
      <c r="AT137" s="171" t="s">
        <v>166</v>
      </c>
      <c r="AU137" s="171" t="s">
        <v>84</v>
      </c>
      <c r="AY137" s="14" t="s">
        <v>163</v>
      </c>
      <c r="BE137" s="172">
        <f t="shared" si="4"/>
        <v>0</v>
      </c>
      <c r="BF137" s="172">
        <f t="shared" si="5"/>
        <v>0</v>
      </c>
      <c r="BG137" s="172">
        <f t="shared" si="6"/>
        <v>0</v>
      </c>
      <c r="BH137" s="172">
        <f t="shared" si="7"/>
        <v>0</v>
      </c>
      <c r="BI137" s="172">
        <f t="shared" si="8"/>
        <v>0</v>
      </c>
      <c r="BJ137" s="14" t="s">
        <v>82</v>
      </c>
      <c r="BK137" s="172">
        <f t="shared" si="9"/>
        <v>0</v>
      </c>
      <c r="BL137" s="14" t="s">
        <v>536</v>
      </c>
      <c r="BM137" s="171" t="s">
        <v>692</v>
      </c>
    </row>
    <row r="138" spans="1:65" s="2" customFormat="1" ht="16.5" customHeight="1">
      <c r="A138" s="29"/>
      <c r="B138" s="158"/>
      <c r="C138" s="159" t="s">
        <v>540</v>
      </c>
      <c r="D138" s="159" t="s">
        <v>166</v>
      </c>
      <c r="E138" s="160" t="s">
        <v>2378</v>
      </c>
      <c r="F138" s="161" t="s">
        <v>2379</v>
      </c>
      <c r="G138" s="162" t="s">
        <v>1886</v>
      </c>
      <c r="H138" s="163">
        <v>50</v>
      </c>
      <c r="I138" s="164"/>
      <c r="J138" s="165">
        <f t="shared" si="0"/>
        <v>0</v>
      </c>
      <c r="K138" s="166"/>
      <c r="L138" s="30"/>
      <c r="M138" s="167" t="s">
        <v>1</v>
      </c>
      <c r="N138" s="168" t="s">
        <v>39</v>
      </c>
      <c r="O138" s="55"/>
      <c r="P138" s="169">
        <f t="shared" si="1"/>
        <v>0</v>
      </c>
      <c r="Q138" s="169">
        <v>0</v>
      </c>
      <c r="R138" s="169">
        <f t="shared" si="2"/>
        <v>0</v>
      </c>
      <c r="S138" s="169">
        <v>0</v>
      </c>
      <c r="T138" s="170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1" t="s">
        <v>536</v>
      </c>
      <c r="AT138" s="171" t="s">
        <v>166</v>
      </c>
      <c r="AU138" s="171" t="s">
        <v>84</v>
      </c>
      <c r="AY138" s="14" t="s">
        <v>163</v>
      </c>
      <c r="BE138" s="172">
        <f t="shared" si="4"/>
        <v>0</v>
      </c>
      <c r="BF138" s="172">
        <f t="shared" si="5"/>
        <v>0</v>
      </c>
      <c r="BG138" s="172">
        <f t="shared" si="6"/>
        <v>0</v>
      </c>
      <c r="BH138" s="172">
        <f t="shared" si="7"/>
        <v>0</v>
      </c>
      <c r="BI138" s="172">
        <f t="shared" si="8"/>
        <v>0</v>
      </c>
      <c r="BJ138" s="14" t="s">
        <v>82</v>
      </c>
      <c r="BK138" s="172">
        <f t="shared" si="9"/>
        <v>0</v>
      </c>
      <c r="BL138" s="14" t="s">
        <v>536</v>
      </c>
      <c r="BM138" s="171" t="s">
        <v>788</v>
      </c>
    </row>
    <row r="139" spans="1:65" s="2" customFormat="1" ht="16.5" customHeight="1">
      <c r="A139" s="29"/>
      <c r="B139" s="158"/>
      <c r="C139" s="159" t="s">
        <v>560</v>
      </c>
      <c r="D139" s="159" t="s">
        <v>166</v>
      </c>
      <c r="E139" s="160" t="s">
        <v>2380</v>
      </c>
      <c r="F139" s="161" t="s">
        <v>2381</v>
      </c>
      <c r="G139" s="162" t="s">
        <v>1886</v>
      </c>
      <c r="H139" s="163">
        <v>60</v>
      </c>
      <c r="I139" s="164"/>
      <c r="J139" s="165">
        <f t="shared" si="0"/>
        <v>0</v>
      </c>
      <c r="K139" s="166"/>
      <c r="L139" s="30"/>
      <c r="M139" s="167" t="s">
        <v>1</v>
      </c>
      <c r="N139" s="168" t="s">
        <v>39</v>
      </c>
      <c r="O139" s="55"/>
      <c r="P139" s="169">
        <f t="shared" si="1"/>
        <v>0</v>
      </c>
      <c r="Q139" s="169">
        <v>0</v>
      </c>
      <c r="R139" s="169">
        <f t="shared" si="2"/>
        <v>0</v>
      </c>
      <c r="S139" s="169">
        <v>0</v>
      </c>
      <c r="T139" s="170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1" t="s">
        <v>536</v>
      </c>
      <c r="AT139" s="171" t="s">
        <v>166</v>
      </c>
      <c r="AU139" s="171" t="s">
        <v>84</v>
      </c>
      <c r="AY139" s="14" t="s">
        <v>163</v>
      </c>
      <c r="BE139" s="172">
        <f t="shared" si="4"/>
        <v>0</v>
      </c>
      <c r="BF139" s="172">
        <f t="shared" si="5"/>
        <v>0</v>
      </c>
      <c r="BG139" s="172">
        <f t="shared" si="6"/>
        <v>0</v>
      </c>
      <c r="BH139" s="172">
        <f t="shared" si="7"/>
        <v>0</v>
      </c>
      <c r="BI139" s="172">
        <f t="shared" si="8"/>
        <v>0</v>
      </c>
      <c r="BJ139" s="14" t="s">
        <v>82</v>
      </c>
      <c r="BK139" s="172">
        <f t="shared" si="9"/>
        <v>0</v>
      </c>
      <c r="BL139" s="14" t="s">
        <v>536</v>
      </c>
      <c r="BM139" s="171" t="s">
        <v>637</v>
      </c>
    </row>
    <row r="140" spans="1:65" s="2" customFormat="1" ht="21.75" customHeight="1">
      <c r="A140" s="29"/>
      <c r="B140" s="158"/>
      <c r="C140" s="159" t="s">
        <v>617</v>
      </c>
      <c r="D140" s="159" t="s">
        <v>166</v>
      </c>
      <c r="E140" s="160" t="s">
        <v>2382</v>
      </c>
      <c r="F140" s="161" t="s">
        <v>2383</v>
      </c>
      <c r="G140" s="162" t="s">
        <v>1886</v>
      </c>
      <c r="H140" s="163">
        <v>1</v>
      </c>
      <c r="I140" s="164"/>
      <c r="J140" s="165">
        <f t="shared" si="0"/>
        <v>0</v>
      </c>
      <c r="K140" s="166"/>
      <c r="L140" s="30"/>
      <c r="M140" s="167" t="s">
        <v>1</v>
      </c>
      <c r="N140" s="168" t="s">
        <v>39</v>
      </c>
      <c r="O140" s="55"/>
      <c r="P140" s="169">
        <f t="shared" si="1"/>
        <v>0</v>
      </c>
      <c r="Q140" s="169">
        <v>0</v>
      </c>
      <c r="R140" s="169">
        <f t="shared" si="2"/>
        <v>0</v>
      </c>
      <c r="S140" s="169">
        <v>0</v>
      </c>
      <c r="T140" s="170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1" t="s">
        <v>536</v>
      </c>
      <c r="AT140" s="171" t="s">
        <v>166</v>
      </c>
      <c r="AU140" s="171" t="s">
        <v>84</v>
      </c>
      <c r="AY140" s="14" t="s">
        <v>163</v>
      </c>
      <c r="BE140" s="172">
        <f t="shared" si="4"/>
        <v>0</v>
      </c>
      <c r="BF140" s="172">
        <f t="shared" si="5"/>
        <v>0</v>
      </c>
      <c r="BG140" s="172">
        <f t="shared" si="6"/>
        <v>0</v>
      </c>
      <c r="BH140" s="172">
        <f t="shared" si="7"/>
        <v>0</v>
      </c>
      <c r="BI140" s="172">
        <f t="shared" si="8"/>
        <v>0</v>
      </c>
      <c r="BJ140" s="14" t="s">
        <v>82</v>
      </c>
      <c r="BK140" s="172">
        <f t="shared" si="9"/>
        <v>0</v>
      </c>
      <c r="BL140" s="14" t="s">
        <v>536</v>
      </c>
      <c r="BM140" s="171" t="s">
        <v>641</v>
      </c>
    </row>
    <row r="141" spans="1:65" s="2" customFormat="1" ht="16.5" customHeight="1">
      <c r="A141" s="29"/>
      <c r="B141" s="158"/>
      <c r="C141" s="159" t="s">
        <v>544</v>
      </c>
      <c r="D141" s="159" t="s">
        <v>166</v>
      </c>
      <c r="E141" s="160" t="s">
        <v>2384</v>
      </c>
      <c r="F141" s="161" t="s">
        <v>2385</v>
      </c>
      <c r="G141" s="162" t="s">
        <v>1886</v>
      </c>
      <c r="H141" s="163">
        <v>3</v>
      </c>
      <c r="I141" s="164"/>
      <c r="J141" s="165">
        <f t="shared" si="0"/>
        <v>0</v>
      </c>
      <c r="K141" s="166"/>
      <c r="L141" s="30"/>
      <c r="M141" s="167" t="s">
        <v>1</v>
      </c>
      <c r="N141" s="168" t="s">
        <v>39</v>
      </c>
      <c r="O141" s="55"/>
      <c r="P141" s="169">
        <f t="shared" si="1"/>
        <v>0</v>
      </c>
      <c r="Q141" s="169">
        <v>0</v>
      </c>
      <c r="R141" s="169">
        <f t="shared" si="2"/>
        <v>0</v>
      </c>
      <c r="S141" s="169">
        <v>0</v>
      </c>
      <c r="T141" s="170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1" t="s">
        <v>536</v>
      </c>
      <c r="AT141" s="171" t="s">
        <v>166</v>
      </c>
      <c r="AU141" s="171" t="s">
        <v>84</v>
      </c>
      <c r="AY141" s="14" t="s">
        <v>163</v>
      </c>
      <c r="BE141" s="172">
        <f t="shared" si="4"/>
        <v>0</v>
      </c>
      <c r="BF141" s="172">
        <f t="shared" si="5"/>
        <v>0</v>
      </c>
      <c r="BG141" s="172">
        <f t="shared" si="6"/>
        <v>0</v>
      </c>
      <c r="BH141" s="172">
        <f t="shared" si="7"/>
        <v>0</v>
      </c>
      <c r="BI141" s="172">
        <f t="shared" si="8"/>
        <v>0</v>
      </c>
      <c r="BJ141" s="14" t="s">
        <v>82</v>
      </c>
      <c r="BK141" s="172">
        <f t="shared" si="9"/>
        <v>0</v>
      </c>
      <c r="BL141" s="14" t="s">
        <v>536</v>
      </c>
      <c r="BM141" s="171" t="s">
        <v>645</v>
      </c>
    </row>
    <row r="142" spans="1:65" s="2" customFormat="1" ht="16.5" customHeight="1">
      <c r="A142" s="29"/>
      <c r="B142" s="158"/>
      <c r="C142" s="159" t="s">
        <v>7</v>
      </c>
      <c r="D142" s="159" t="s">
        <v>166</v>
      </c>
      <c r="E142" s="160" t="s">
        <v>2386</v>
      </c>
      <c r="F142" s="161" t="s">
        <v>2387</v>
      </c>
      <c r="G142" s="162" t="s">
        <v>1886</v>
      </c>
      <c r="H142" s="163">
        <v>3</v>
      </c>
      <c r="I142" s="164"/>
      <c r="J142" s="165">
        <f t="shared" si="0"/>
        <v>0</v>
      </c>
      <c r="K142" s="166"/>
      <c r="L142" s="30"/>
      <c r="M142" s="167" t="s">
        <v>1</v>
      </c>
      <c r="N142" s="168" t="s">
        <v>39</v>
      </c>
      <c r="O142" s="55"/>
      <c r="P142" s="169">
        <f t="shared" si="1"/>
        <v>0</v>
      </c>
      <c r="Q142" s="169">
        <v>0</v>
      </c>
      <c r="R142" s="169">
        <f t="shared" si="2"/>
        <v>0</v>
      </c>
      <c r="S142" s="169">
        <v>0</v>
      </c>
      <c r="T142" s="170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1" t="s">
        <v>536</v>
      </c>
      <c r="AT142" s="171" t="s">
        <v>166</v>
      </c>
      <c r="AU142" s="171" t="s">
        <v>84</v>
      </c>
      <c r="AY142" s="14" t="s">
        <v>163</v>
      </c>
      <c r="BE142" s="172">
        <f t="shared" si="4"/>
        <v>0</v>
      </c>
      <c r="BF142" s="172">
        <f t="shared" si="5"/>
        <v>0</v>
      </c>
      <c r="BG142" s="172">
        <f t="shared" si="6"/>
        <v>0</v>
      </c>
      <c r="BH142" s="172">
        <f t="shared" si="7"/>
        <v>0</v>
      </c>
      <c r="BI142" s="172">
        <f t="shared" si="8"/>
        <v>0</v>
      </c>
      <c r="BJ142" s="14" t="s">
        <v>82</v>
      </c>
      <c r="BK142" s="172">
        <f t="shared" si="9"/>
        <v>0</v>
      </c>
      <c r="BL142" s="14" t="s">
        <v>536</v>
      </c>
      <c r="BM142" s="171" t="s">
        <v>516</v>
      </c>
    </row>
    <row r="143" spans="1:65" s="2" customFormat="1" ht="21.75" customHeight="1">
      <c r="A143" s="29"/>
      <c r="B143" s="158"/>
      <c r="C143" s="159" t="s">
        <v>584</v>
      </c>
      <c r="D143" s="159" t="s">
        <v>166</v>
      </c>
      <c r="E143" s="160" t="s">
        <v>2388</v>
      </c>
      <c r="F143" s="161" t="s">
        <v>2389</v>
      </c>
      <c r="G143" s="162" t="s">
        <v>287</v>
      </c>
      <c r="H143" s="163">
        <v>86</v>
      </c>
      <c r="I143" s="164"/>
      <c r="J143" s="165">
        <f t="shared" si="0"/>
        <v>0</v>
      </c>
      <c r="K143" s="166"/>
      <c r="L143" s="30"/>
      <c r="M143" s="167" t="s">
        <v>1</v>
      </c>
      <c r="N143" s="168" t="s">
        <v>39</v>
      </c>
      <c r="O143" s="55"/>
      <c r="P143" s="169">
        <f t="shared" si="1"/>
        <v>0</v>
      </c>
      <c r="Q143" s="169">
        <v>0</v>
      </c>
      <c r="R143" s="169">
        <f t="shared" si="2"/>
        <v>0</v>
      </c>
      <c r="S143" s="169">
        <v>0</v>
      </c>
      <c r="T143" s="170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1" t="s">
        <v>536</v>
      </c>
      <c r="AT143" s="171" t="s">
        <v>166</v>
      </c>
      <c r="AU143" s="171" t="s">
        <v>84</v>
      </c>
      <c r="AY143" s="14" t="s">
        <v>163</v>
      </c>
      <c r="BE143" s="172">
        <f t="shared" si="4"/>
        <v>0</v>
      </c>
      <c r="BF143" s="172">
        <f t="shared" si="5"/>
        <v>0</v>
      </c>
      <c r="BG143" s="172">
        <f t="shared" si="6"/>
        <v>0</v>
      </c>
      <c r="BH143" s="172">
        <f t="shared" si="7"/>
        <v>0</v>
      </c>
      <c r="BI143" s="172">
        <f t="shared" si="8"/>
        <v>0</v>
      </c>
      <c r="BJ143" s="14" t="s">
        <v>82</v>
      </c>
      <c r="BK143" s="172">
        <f t="shared" si="9"/>
        <v>0</v>
      </c>
      <c r="BL143" s="14" t="s">
        <v>536</v>
      </c>
      <c r="BM143" s="171" t="s">
        <v>1468</v>
      </c>
    </row>
    <row r="144" spans="1:65" s="2" customFormat="1" ht="16.5" customHeight="1">
      <c r="A144" s="29"/>
      <c r="B144" s="158"/>
      <c r="C144" s="159" t="s">
        <v>580</v>
      </c>
      <c r="D144" s="159" t="s">
        <v>166</v>
      </c>
      <c r="E144" s="160" t="s">
        <v>2390</v>
      </c>
      <c r="F144" s="161" t="s">
        <v>2391</v>
      </c>
      <c r="G144" s="162" t="s">
        <v>1886</v>
      </c>
      <c r="H144" s="163">
        <v>43</v>
      </c>
      <c r="I144" s="164"/>
      <c r="J144" s="165">
        <f t="shared" si="0"/>
        <v>0</v>
      </c>
      <c r="K144" s="166"/>
      <c r="L144" s="30"/>
      <c r="M144" s="167" t="s">
        <v>1</v>
      </c>
      <c r="N144" s="168" t="s">
        <v>39</v>
      </c>
      <c r="O144" s="55"/>
      <c r="P144" s="169">
        <f t="shared" si="1"/>
        <v>0</v>
      </c>
      <c r="Q144" s="169">
        <v>0</v>
      </c>
      <c r="R144" s="169">
        <f t="shared" si="2"/>
        <v>0</v>
      </c>
      <c r="S144" s="169">
        <v>0</v>
      </c>
      <c r="T144" s="170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1" t="s">
        <v>536</v>
      </c>
      <c r="AT144" s="171" t="s">
        <v>166</v>
      </c>
      <c r="AU144" s="171" t="s">
        <v>84</v>
      </c>
      <c r="AY144" s="14" t="s">
        <v>163</v>
      </c>
      <c r="BE144" s="172">
        <f t="shared" si="4"/>
        <v>0</v>
      </c>
      <c r="BF144" s="172">
        <f t="shared" si="5"/>
        <v>0</v>
      </c>
      <c r="BG144" s="172">
        <f t="shared" si="6"/>
        <v>0</v>
      </c>
      <c r="BH144" s="172">
        <f t="shared" si="7"/>
        <v>0</v>
      </c>
      <c r="BI144" s="172">
        <f t="shared" si="8"/>
        <v>0</v>
      </c>
      <c r="BJ144" s="14" t="s">
        <v>82</v>
      </c>
      <c r="BK144" s="172">
        <f t="shared" si="9"/>
        <v>0</v>
      </c>
      <c r="BL144" s="14" t="s">
        <v>536</v>
      </c>
      <c r="BM144" s="171" t="s">
        <v>723</v>
      </c>
    </row>
    <row r="145" spans="1:65" s="2" customFormat="1" ht="16.5" customHeight="1">
      <c r="A145" s="29"/>
      <c r="B145" s="158"/>
      <c r="C145" s="159" t="s">
        <v>548</v>
      </c>
      <c r="D145" s="159" t="s">
        <v>166</v>
      </c>
      <c r="E145" s="160" t="s">
        <v>2392</v>
      </c>
      <c r="F145" s="161" t="s">
        <v>2393</v>
      </c>
      <c r="G145" s="162" t="s">
        <v>1886</v>
      </c>
      <c r="H145" s="163">
        <v>126</v>
      </c>
      <c r="I145" s="164"/>
      <c r="J145" s="165">
        <f t="shared" si="0"/>
        <v>0</v>
      </c>
      <c r="K145" s="166"/>
      <c r="L145" s="30"/>
      <c r="M145" s="167" t="s">
        <v>1</v>
      </c>
      <c r="N145" s="168" t="s">
        <v>39</v>
      </c>
      <c r="O145" s="55"/>
      <c r="P145" s="169">
        <f t="shared" si="1"/>
        <v>0</v>
      </c>
      <c r="Q145" s="169">
        <v>0</v>
      </c>
      <c r="R145" s="169">
        <f t="shared" si="2"/>
        <v>0</v>
      </c>
      <c r="S145" s="169">
        <v>0</v>
      </c>
      <c r="T145" s="170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1" t="s">
        <v>536</v>
      </c>
      <c r="AT145" s="171" t="s">
        <v>166</v>
      </c>
      <c r="AU145" s="171" t="s">
        <v>84</v>
      </c>
      <c r="AY145" s="14" t="s">
        <v>163</v>
      </c>
      <c r="BE145" s="172">
        <f t="shared" si="4"/>
        <v>0</v>
      </c>
      <c r="BF145" s="172">
        <f t="shared" si="5"/>
        <v>0</v>
      </c>
      <c r="BG145" s="172">
        <f t="shared" si="6"/>
        <v>0</v>
      </c>
      <c r="BH145" s="172">
        <f t="shared" si="7"/>
        <v>0</v>
      </c>
      <c r="BI145" s="172">
        <f t="shared" si="8"/>
        <v>0</v>
      </c>
      <c r="BJ145" s="14" t="s">
        <v>82</v>
      </c>
      <c r="BK145" s="172">
        <f t="shared" si="9"/>
        <v>0</v>
      </c>
      <c r="BL145" s="14" t="s">
        <v>536</v>
      </c>
      <c r="BM145" s="171" t="s">
        <v>225</v>
      </c>
    </row>
    <row r="146" spans="1:65" s="2" customFormat="1" ht="16.5" customHeight="1">
      <c r="A146" s="29"/>
      <c r="B146" s="158"/>
      <c r="C146" s="159" t="s">
        <v>272</v>
      </c>
      <c r="D146" s="159" t="s">
        <v>166</v>
      </c>
      <c r="E146" s="160" t="s">
        <v>2394</v>
      </c>
      <c r="F146" s="161" t="s">
        <v>2395</v>
      </c>
      <c r="G146" s="162" t="s">
        <v>1886</v>
      </c>
      <c r="H146" s="163">
        <v>63</v>
      </c>
      <c r="I146" s="164"/>
      <c r="J146" s="165">
        <f t="shared" si="0"/>
        <v>0</v>
      </c>
      <c r="K146" s="166"/>
      <c r="L146" s="30"/>
      <c r="M146" s="167" t="s">
        <v>1</v>
      </c>
      <c r="N146" s="168" t="s">
        <v>39</v>
      </c>
      <c r="O146" s="55"/>
      <c r="P146" s="169">
        <f t="shared" si="1"/>
        <v>0</v>
      </c>
      <c r="Q146" s="169">
        <v>0</v>
      </c>
      <c r="R146" s="169">
        <f t="shared" si="2"/>
        <v>0</v>
      </c>
      <c r="S146" s="169">
        <v>0</v>
      </c>
      <c r="T146" s="170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1" t="s">
        <v>536</v>
      </c>
      <c r="AT146" s="171" t="s">
        <v>166</v>
      </c>
      <c r="AU146" s="171" t="s">
        <v>84</v>
      </c>
      <c r="AY146" s="14" t="s">
        <v>163</v>
      </c>
      <c r="BE146" s="172">
        <f t="shared" si="4"/>
        <v>0</v>
      </c>
      <c r="BF146" s="172">
        <f t="shared" si="5"/>
        <v>0</v>
      </c>
      <c r="BG146" s="172">
        <f t="shared" si="6"/>
        <v>0</v>
      </c>
      <c r="BH146" s="172">
        <f t="shared" si="7"/>
        <v>0</v>
      </c>
      <c r="BI146" s="172">
        <f t="shared" si="8"/>
        <v>0</v>
      </c>
      <c r="BJ146" s="14" t="s">
        <v>82</v>
      </c>
      <c r="BK146" s="172">
        <f t="shared" si="9"/>
        <v>0</v>
      </c>
      <c r="BL146" s="14" t="s">
        <v>536</v>
      </c>
      <c r="BM146" s="171" t="s">
        <v>213</v>
      </c>
    </row>
    <row r="147" spans="1:65" s="2" customFormat="1" ht="16.5" customHeight="1">
      <c r="A147" s="29"/>
      <c r="B147" s="158"/>
      <c r="C147" s="159" t="s">
        <v>268</v>
      </c>
      <c r="D147" s="159" t="s">
        <v>166</v>
      </c>
      <c r="E147" s="160" t="s">
        <v>2396</v>
      </c>
      <c r="F147" s="161" t="s">
        <v>2397</v>
      </c>
      <c r="G147" s="162" t="s">
        <v>1886</v>
      </c>
      <c r="H147" s="163">
        <v>126</v>
      </c>
      <c r="I147" s="164"/>
      <c r="J147" s="165">
        <f t="shared" si="0"/>
        <v>0</v>
      </c>
      <c r="K147" s="166"/>
      <c r="L147" s="30"/>
      <c r="M147" s="167" t="s">
        <v>1</v>
      </c>
      <c r="N147" s="168" t="s">
        <v>39</v>
      </c>
      <c r="O147" s="55"/>
      <c r="P147" s="169">
        <f t="shared" si="1"/>
        <v>0</v>
      </c>
      <c r="Q147" s="169">
        <v>0</v>
      </c>
      <c r="R147" s="169">
        <f t="shared" si="2"/>
        <v>0</v>
      </c>
      <c r="S147" s="169">
        <v>0</v>
      </c>
      <c r="T147" s="170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1" t="s">
        <v>536</v>
      </c>
      <c r="AT147" s="171" t="s">
        <v>166</v>
      </c>
      <c r="AU147" s="171" t="s">
        <v>84</v>
      </c>
      <c r="AY147" s="14" t="s">
        <v>163</v>
      </c>
      <c r="BE147" s="172">
        <f t="shared" si="4"/>
        <v>0</v>
      </c>
      <c r="BF147" s="172">
        <f t="shared" si="5"/>
        <v>0</v>
      </c>
      <c r="BG147" s="172">
        <f t="shared" si="6"/>
        <v>0</v>
      </c>
      <c r="BH147" s="172">
        <f t="shared" si="7"/>
        <v>0</v>
      </c>
      <c r="BI147" s="172">
        <f t="shared" si="8"/>
        <v>0</v>
      </c>
      <c r="BJ147" s="14" t="s">
        <v>82</v>
      </c>
      <c r="BK147" s="172">
        <f t="shared" si="9"/>
        <v>0</v>
      </c>
      <c r="BL147" s="14" t="s">
        <v>536</v>
      </c>
      <c r="BM147" s="171" t="s">
        <v>1497</v>
      </c>
    </row>
    <row r="148" spans="1:65" s="2" customFormat="1" ht="16.5" customHeight="1">
      <c r="A148" s="29"/>
      <c r="B148" s="158"/>
      <c r="C148" s="159" t="s">
        <v>264</v>
      </c>
      <c r="D148" s="159" t="s">
        <v>166</v>
      </c>
      <c r="E148" s="160" t="s">
        <v>2398</v>
      </c>
      <c r="F148" s="161" t="s">
        <v>2399</v>
      </c>
      <c r="G148" s="162" t="s">
        <v>287</v>
      </c>
      <c r="H148" s="163">
        <v>195</v>
      </c>
      <c r="I148" s="164"/>
      <c r="J148" s="165">
        <f t="shared" si="0"/>
        <v>0</v>
      </c>
      <c r="K148" s="166"/>
      <c r="L148" s="30"/>
      <c r="M148" s="167" t="s">
        <v>1</v>
      </c>
      <c r="N148" s="168" t="s">
        <v>39</v>
      </c>
      <c r="O148" s="55"/>
      <c r="P148" s="169">
        <f t="shared" si="1"/>
        <v>0</v>
      </c>
      <c r="Q148" s="169">
        <v>0</v>
      </c>
      <c r="R148" s="169">
        <f t="shared" si="2"/>
        <v>0</v>
      </c>
      <c r="S148" s="169">
        <v>0</v>
      </c>
      <c r="T148" s="170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1" t="s">
        <v>536</v>
      </c>
      <c r="AT148" s="171" t="s">
        <v>166</v>
      </c>
      <c r="AU148" s="171" t="s">
        <v>84</v>
      </c>
      <c r="AY148" s="14" t="s">
        <v>163</v>
      </c>
      <c r="BE148" s="172">
        <f t="shared" si="4"/>
        <v>0</v>
      </c>
      <c r="BF148" s="172">
        <f t="shared" si="5"/>
        <v>0</v>
      </c>
      <c r="BG148" s="172">
        <f t="shared" si="6"/>
        <v>0</v>
      </c>
      <c r="BH148" s="172">
        <f t="shared" si="7"/>
        <v>0</v>
      </c>
      <c r="BI148" s="172">
        <f t="shared" si="8"/>
        <v>0</v>
      </c>
      <c r="BJ148" s="14" t="s">
        <v>82</v>
      </c>
      <c r="BK148" s="172">
        <f t="shared" si="9"/>
        <v>0</v>
      </c>
      <c r="BL148" s="14" t="s">
        <v>536</v>
      </c>
      <c r="BM148" s="171" t="s">
        <v>1505</v>
      </c>
    </row>
    <row r="149" spans="1:65" s="2" customFormat="1" ht="16.5" customHeight="1">
      <c r="A149" s="29"/>
      <c r="B149" s="158"/>
      <c r="C149" s="159" t="s">
        <v>501</v>
      </c>
      <c r="D149" s="159" t="s">
        <v>166</v>
      </c>
      <c r="E149" s="160" t="s">
        <v>2400</v>
      </c>
      <c r="F149" s="161" t="s">
        <v>2401</v>
      </c>
      <c r="G149" s="162" t="s">
        <v>1886</v>
      </c>
      <c r="H149" s="163">
        <v>96</v>
      </c>
      <c r="I149" s="164"/>
      <c r="J149" s="165">
        <f t="shared" si="0"/>
        <v>0</v>
      </c>
      <c r="K149" s="166"/>
      <c r="L149" s="30"/>
      <c r="M149" s="167" t="s">
        <v>1</v>
      </c>
      <c r="N149" s="168" t="s">
        <v>39</v>
      </c>
      <c r="O149" s="55"/>
      <c r="P149" s="169">
        <f t="shared" si="1"/>
        <v>0</v>
      </c>
      <c r="Q149" s="169">
        <v>0</v>
      </c>
      <c r="R149" s="169">
        <f t="shared" si="2"/>
        <v>0</v>
      </c>
      <c r="S149" s="169">
        <v>0</v>
      </c>
      <c r="T149" s="170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1" t="s">
        <v>536</v>
      </c>
      <c r="AT149" s="171" t="s">
        <v>166</v>
      </c>
      <c r="AU149" s="171" t="s">
        <v>84</v>
      </c>
      <c r="AY149" s="14" t="s">
        <v>163</v>
      </c>
      <c r="BE149" s="172">
        <f t="shared" si="4"/>
        <v>0</v>
      </c>
      <c r="BF149" s="172">
        <f t="shared" si="5"/>
        <v>0</v>
      </c>
      <c r="BG149" s="172">
        <f t="shared" si="6"/>
        <v>0</v>
      </c>
      <c r="BH149" s="172">
        <f t="shared" si="7"/>
        <v>0</v>
      </c>
      <c r="BI149" s="172">
        <f t="shared" si="8"/>
        <v>0</v>
      </c>
      <c r="BJ149" s="14" t="s">
        <v>82</v>
      </c>
      <c r="BK149" s="172">
        <f t="shared" si="9"/>
        <v>0</v>
      </c>
      <c r="BL149" s="14" t="s">
        <v>536</v>
      </c>
      <c r="BM149" s="171" t="s">
        <v>1513</v>
      </c>
    </row>
    <row r="150" spans="1:65" s="2" customFormat="1" ht="16.5" customHeight="1">
      <c r="A150" s="29"/>
      <c r="B150" s="158"/>
      <c r="C150" s="159" t="s">
        <v>505</v>
      </c>
      <c r="D150" s="159" t="s">
        <v>166</v>
      </c>
      <c r="E150" s="160" t="s">
        <v>2402</v>
      </c>
      <c r="F150" s="161" t="s">
        <v>2403</v>
      </c>
      <c r="G150" s="162" t="s">
        <v>287</v>
      </c>
      <c r="H150" s="163">
        <v>195</v>
      </c>
      <c r="I150" s="164"/>
      <c r="J150" s="165">
        <f t="shared" si="0"/>
        <v>0</v>
      </c>
      <c r="K150" s="166"/>
      <c r="L150" s="30"/>
      <c r="M150" s="167" t="s">
        <v>1</v>
      </c>
      <c r="N150" s="168" t="s">
        <v>39</v>
      </c>
      <c r="O150" s="55"/>
      <c r="P150" s="169">
        <f t="shared" si="1"/>
        <v>0</v>
      </c>
      <c r="Q150" s="169">
        <v>0</v>
      </c>
      <c r="R150" s="169">
        <f t="shared" si="2"/>
        <v>0</v>
      </c>
      <c r="S150" s="169">
        <v>0</v>
      </c>
      <c r="T150" s="170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1" t="s">
        <v>536</v>
      </c>
      <c r="AT150" s="171" t="s">
        <v>166</v>
      </c>
      <c r="AU150" s="171" t="s">
        <v>84</v>
      </c>
      <c r="AY150" s="14" t="s">
        <v>163</v>
      </c>
      <c r="BE150" s="172">
        <f t="shared" si="4"/>
        <v>0</v>
      </c>
      <c r="BF150" s="172">
        <f t="shared" si="5"/>
        <v>0</v>
      </c>
      <c r="BG150" s="172">
        <f t="shared" si="6"/>
        <v>0</v>
      </c>
      <c r="BH150" s="172">
        <f t="shared" si="7"/>
        <v>0</v>
      </c>
      <c r="BI150" s="172">
        <f t="shared" si="8"/>
        <v>0</v>
      </c>
      <c r="BJ150" s="14" t="s">
        <v>82</v>
      </c>
      <c r="BK150" s="172">
        <f t="shared" si="9"/>
        <v>0</v>
      </c>
      <c r="BL150" s="14" t="s">
        <v>536</v>
      </c>
      <c r="BM150" s="171" t="s">
        <v>1521</v>
      </c>
    </row>
    <row r="151" spans="1:65" s="2" customFormat="1" ht="16.5" customHeight="1">
      <c r="A151" s="29"/>
      <c r="B151" s="158"/>
      <c r="C151" s="159" t="s">
        <v>520</v>
      </c>
      <c r="D151" s="159" t="s">
        <v>166</v>
      </c>
      <c r="E151" s="160" t="s">
        <v>2404</v>
      </c>
      <c r="F151" s="161" t="s">
        <v>2405</v>
      </c>
      <c r="G151" s="162" t="s">
        <v>287</v>
      </c>
      <c r="H151" s="163">
        <v>390</v>
      </c>
      <c r="I151" s="164"/>
      <c r="J151" s="165">
        <f t="shared" si="0"/>
        <v>0</v>
      </c>
      <c r="K151" s="166"/>
      <c r="L151" s="30"/>
      <c r="M151" s="167" t="s">
        <v>1</v>
      </c>
      <c r="N151" s="168" t="s">
        <v>39</v>
      </c>
      <c r="O151" s="55"/>
      <c r="P151" s="169">
        <f t="shared" si="1"/>
        <v>0</v>
      </c>
      <c r="Q151" s="169">
        <v>0</v>
      </c>
      <c r="R151" s="169">
        <f t="shared" si="2"/>
        <v>0</v>
      </c>
      <c r="S151" s="169">
        <v>0</v>
      </c>
      <c r="T151" s="170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1" t="s">
        <v>536</v>
      </c>
      <c r="AT151" s="171" t="s">
        <v>166</v>
      </c>
      <c r="AU151" s="171" t="s">
        <v>84</v>
      </c>
      <c r="AY151" s="14" t="s">
        <v>163</v>
      </c>
      <c r="BE151" s="172">
        <f t="shared" si="4"/>
        <v>0</v>
      </c>
      <c r="BF151" s="172">
        <f t="shared" si="5"/>
        <v>0</v>
      </c>
      <c r="BG151" s="172">
        <f t="shared" si="6"/>
        <v>0</v>
      </c>
      <c r="BH151" s="172">
        <f t="shared" si="7"/>
        <v>0</v>
      </c>
      <c r="BI151" s="172">
        <f t="shared" si="8"/>
        <v>0</v>
      </c>
      <c r="BJ151" s="14" t="s">
        <v>82</v>
      </c>
      <c r="BK151" s="172">
        <f t="shared" si="9"/>
        <v>0</v>
      </c>
      <c r="BL151" s="14" t="s">
        <v>536</v>
      </c>
      <c r="BM151" s="171" t="s">
        <v>466</v>
      </c>
    </row>
    <row r="152" spans="1:65" s="2" customFormat="1" ht="16.5" customHeight="1">
      <c r="A152" s="29"/>
      <c r="B152" s="158"/>
      <c r="C152" s="159" t="s">
        <v>776</v>
      </c>
      <c r="D152" s="159" t="s">
        <v>166</v>
      </c>
      <c r="E152" s="160" t="s">
        <v>2406</v>
      </c>
      <c r="F152" s="161" t="s">
        <v>2407</v>
      </c>
      <c r="G152" s="162" t="s">
        <v>1886</v>
      </c>
      <c r="H152" s="163">
        <v>25</v>
      </c>
      <c r="I152" s="164"/>
      <c r="J152" s="165">
        <f t="shared" si="0"/>
        <v>0</v>
      </c>
      <c r="K152" s="166"/>
      <c r="L152" s="30"/>
      <c r="M152" s="167" t="s">
        <v>1</v>
      </c>
      <c r="N152" s="168" t="s">
        <v>39</v>
      </c>
      <c r="O152" s="55"/>
      <c r="P152" s="169">
        <f t="shared" si="1"/>
        <v>0</v>
      </c>
      <c r="Q152" s="169">
        <v>0</v>
      </c>
      <c r="R152" s="169">
        <f t="shared" si="2"/>
        <v>0</v>
      </c>
      <c r="S152" s="169">
        <v>0</v>
      </c>
      <c r="T152" s="170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1" t="s">
        <v>536</v>
      </c>
      <c r="AT152" s="171" t="s">
        <v>166</v>
      </c>
      <c r="AU152" s="171" t="s">
        <v>84</v>
      </c>
      <c r="AY152" s="14" t="s">
        <v>163</v>
      </c>
      <c r="BE152" s="172">
        <f t="shared" si="4"/>
        <v>0</v>
      </c>
      <c r="BF152" s="172">
        <f t="shared" si="5"/>
        <v>0</v>
      </c>
      <c r="BG152" s="172">
        <f t="shared" si="6"/>
        <v>0</v>
      </c>
      <c r="BH152" s="172">
        <f t="shared" si="7"/>
        <v>0</v>
      </c>
      <c r="BI152" s="172">
        <f t="shared" si="8"/>
        <v>0</v>
      </c>
      <c r="BJ152" s="14" t="s">
        <v>82</v>
      </c>
      <c r="BK152" s="172">
        <f t="shared" si="9"/>
        <v>0</v>
      </c>
      <c r="BL152" s="14" t="s">
        <v>536</v>
      </c>
      <c r="BM152" s="171" t="s">
        <v>689</v>
      </c>
    </row>
    <row r="153" spans="1:65" s="2" customFormat="1" ht="16.5" customHeight="1">
      <c r="A153" s="29"/>
      <c r="B153" s="158"/>
      <c r="C153" s="159" t="s">
        <v>692</v>
      </c>
      <c r="D153" s="159" t="s">
        <v>166</v>
      </c>
      <c r="E153" s="160" t="s">
        <v>2408</v>
      </c>
      <c r="F153" s="161" t="s">
        <v>2409</v>
      </c>
      <c r="G153" s="162" t="s">
        <v>1886</v>
      </c>
      <c r="H153" s="163">
        <v>1</v>
      </c>
      <c r="I153" s="164"/>
      <c r="J153" s="165">
        <f t="shared" si="0"/>
        <v>0</v>
      </c>
      <c r="K153" s="166"/>
      <c r="L153" s="30"/>
      <c r="M153" s="167" t="s">
        <v>1</v>
      </c>
      <c r="N153" s="168" t="s">
        <v>39</v>
      </c>
      <c r="O153" s="55"/>
      <c r="P153" s="169">
        <f t="shared" si="1"/>
        <v>0</v>
      </c>
      <c r="Q153" s="169">
        <v>0</v>
      </c>
      <c r="R153" s="169">
        <f t="shared" si="2"/>
        <v>0</v>
      </c>
      <c r="S153" s="169">
        <v>0</v>
      </c>
      <c r="T153" s="170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1" t="s">
        <v>536</v>
      </c>
      <c r="AT153" s="171" t="s">
        <v>166</v>
      </c>
      <c r="AU153" s="171" t="s">
        <v>84</v>
      </c>
      <c r="AY153" s="14" t="s">
        <v>163</v>
      </c>
      <c r="BE153" s="172">
        <f t="shared" si="4"/>
        <v>0</v>
      </c>
      <c r="BF153" s="172">
        <f t="shared" si="5"/>
        <v>0</v>
      </c>
      <c r="BG153" s="172">
        <f t="shared" si="6"/>
        <v>0</v>
      </c>
      <c r="BH153" s="172">
        <f t="shared" si="7"/>
        <v>0</v>
      </c>
      <c r="BI153" s="172">
        <f t="shared" si="8"/>
        <v>0</v>
      </c>
      <c r="BJ153" s="14" t="s">
        <v>82</v>
      </c>
      <c r="BK153" s="172">
        <f t="shared" si="9"/>
        <v>0</v>
      </c>
      <c r="BL153" s="14" t="s">
        <v>536</v>
      </c>
      <c r="BM153" s="171" t="s">
        <v>715</v>
      </c>
    </row>
    <row r="154" spans="1:65" s="2" customFormat="1" ht="16.5" customHeight="1">
      <c r="A154" s="29"/>
      <c r="B154" s="158"/>
      <c r="C154" s="159" t="s">
        <v>784</v>
      </c>
      <c r="D154" s="159" t="s">
        <v>166</v>
      </c>
      <c r="E154" s="160" t="s">
        <v>2410</v>
      </c>
      <c r="F154" s="161" t="s">
        <v>2411</v>
      </c>
      <c r="G154" s="162" t="s">
        <v>1886</v>
      </c>
      <c r="H154" s="163">
        <v>1</v>
      </c>
      <c r="I154" s="164"/>
      <c r="J154" s="165">
        <f t="shared" si="0"/>
        <v>0</v>
      </c>
      <c r="K154" s="166"/>
      <c r="L154" s="30"/>
      <c r="M154" s="167" t="s">
        <v>1</v>
      </c>
      <c r="N154" s="168" t="s">
        <v>39</v>
      </c>
      <c r="O154" s="55"/>
      <c r="P154" s="169">
        <f t="shared" si="1"/>
        <v>0</v>
      </c>
      <c r="Q154" s="169">
        <v>0</v>
      </c>
      <c r="R154" s="169">
        <f t="shared" si="2"/>
        <v>0</v>
      </c>
      <c r="S154" s="169">
        <v>0</v>
      </c>
      <c r="T154" s="170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1" t="s">
        <v>536</v>
      </c>
      <c r="AT154" s="171" t="s">
        <v>166</v>
      </c>
      <c r="AU154" s="171" t="s">
        <v>84</v>
      </c>
      <c r="AY154" s="14" t="s">
        <v>163</v>
      </c>
      <c r="BE154" s="172">
        <f t="shared" si="4"/>
        <v>0</v>
      </c>
      <c r="BF154" s="172">
        <f t="shared" si="5"/>
        <v>0</v>
      </c>
      <c r="BG154" s="172">
        <f t="shared" si="6"/>
        <v>0</v>
      </c>
      <c r="BH154" s="172">
        <f t="shared" si="7"/>
        <v>0</v>
      </c>
      <c r="BI154" s="172">
        <f t="shared" si="8"/>
        <v>0</v>
      </c>
      <c r="BJ154" s="14" t="s">
        <v>82</v>
      </c>
      <c r="BK154" s="172">
        <f t="shared" si="9"/>
        <v>0</v>
      </c>
      <c r="BL154" s="14" t="s">
        <v>536</v>
      </c>
      <c r="BM154" s="171" t="s">
        <v>731</v>
      </c>
    </row>
    <row r="155" spans="1:65" s="2" customFormat="1" ht="16.5" customHeight="1">
      <c r="A155" s="29"/>
      <c r="B155" s="158"/>
      <c r="C155" s="159" t="s">
        <v>788</v>
      </c>
      <c r="D155" s="159" t="s">
        <v>166</v>
      </c>
      <c r="E155" s="160" t="s">
        <v>2412</v>
      </c>
      <c r="F155" s="161" t="s">
        <v>2413</v>
      </c>
      <c r="G155" s="162" t="s">
        <v>475</v>
      </c>
      <c r="H155" s="163">
        <v>1</v>
      </c>
      <c r="I155" s="164"/>
      <c r="J155" s="165">
        <f t="shared" si="0"/>
        <v>0</v>
      </c>
      <c r="K155" s="166"/>
      <c r="L155" s="30"/>
      <c r="M155" s="167" t="s">
        <v>1</v>
      </c>
      <c r="N155" s="168" t="s">
        <v>39</v>
      </c>
      <c r="O155" s="55"/>
      <c r="P155" s="169">
        <f t="shared" si="1"/>
        <v>0</v>
      </c>
      <c r="Q155" s="169">
        <v>0</v>
      </c>
      <c r="R155" s="169">
        <f t="shared" si="2"/>
        <v>0</v>
      </c>
      <c r="S155" s="169">
        <v>0</v>
      </c>
      <c r="T155" s="170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1" t="s">
        <v>536</v>
      </c>
      <c r="AT155" s="171" t="s">
        <v>166</v>
      </c>
      <c r="AU155" s="171" t="s">
        <v>84</v>
      </c>
      <c r="AY155" s="14" t="s">
        <v>163</v>
      </c>
      <c r="BE155" s="172">
        <f t="shared" si="4"/>
        <v>0</v>
      </c>
      <c r="BF155" s="172">
        <f t="shared" si="5"/>
        <v>0</v>
      </c>
      <c r="BG155" s="172">
        <f t="shared" si="6"/>
        <v>0</v>
      </c>
      <c r="BH155" s="172">
        <f t="shared" si="7"/>
        <v>0</v>
      </c>
      <c r="BI155" s="172">
        <f t="shared" si="8"/>
        <v>0</v>
      </c>
      <c r="BJ155" s="14" t="s">
        <v>82</v>
      </c>
      <c r="BK155" s="172">
        <f t="shared" si="9"/>
        <v>0</v>
      </c>
      <c r="BL155" s="14" t="s">
        <v>536</v>
      </c>
      <c r="BM155" s="171" t="s">
        <v>739</v>
      </c>
    </row>
    <row r="156" spans="1:65" s="2" customFormat="1" ht="16.5" customHeight="1">
      <c r="A156" s="29"/>
      <c r="B156" s="158"/>
      <c r="C156" s="159" t="s">
        <v>629</v>
      </c>
      <c r="D156" s="159" t="s">
        <v>166</v>
      </c>
      <c r="E156" s="160" t="s">
        <v>2414</v>
      </c>
      <c r="F156" s="161" t="s">
        <v>2415</v>
      </c>
      <c r="G156" s="162" t="s">
        <v>1886</v>
      </c>
      <c r="H156" s="163">
        <v>2</v>
      </c>
      <c r="I156" s="164"/>
      <c r="J156" s="165">
        <f t="shared" si="0"/>
        <v>0</v>
      </c>
      <c r="K156" s="166"/>
      <c r="L156" s="30"/>
      <c r="M156" s="167" t="s">
        <v>1</v>
      </c>
      <c r="N156" s="168" t="s">
        <v>39</v>
      </c>
      <c r="O156" s="55"/>
      <c r="P156" s="169">
        <f t="shared" si="1"/>
        <v>0</v>
      </c>
      <c r="Q156" s="169">
        <v>0</v>
      </c>
      <c r="R156" s="169">
        <f t="shared" si="2"/>
        <v>0</v>
      </c>
      <c r="S156" s="169">
        <v>0</v>
      </c>
      <c r="T156" s="170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1" t="s">
        <v>536</v>
      </c>
      <c r="AT156" s="171" t="s">
        <v>166</v>
      </c>
      <c r="AU156" s="171" t="s">
        <v>84</v>
      </c>
      <c r="AY156" s="14" t="s">
        <v>163</v>
      </c>
      <c r="BE156" s="172">
        <f t="shared" si="4"/>
        <v>0</v>
      </c>
      <c r="BF156" s="172">
        <f t="shared" si="5"/>
        <v>0</v>
      </c>
      <c r="BG156" s="172">
        <f t="shared" si="6"/>
        <v>0</v>
      </c>
      <c r="BH156" s="172">
        <f t="shared" si="7"/>
        <v>0</v>
      </c>
      <c r="BI156" s="172">
        <f t="shared" si="8"/>
        <v>0</v>
      </c>
      <c r="BJ156" s="14" t="s">
        <v>82</v>
      </c>
      <c r="BK156" s="172">
        <f t="shared" si="9"/>
        <v>0</v>
      </c>
      <c r="BL156" s="14" t="s">
        <v>536</v>
      </c>
      <c r="BM156" s="171" t="s">
        <v>747</v>
      </c>
    </row>
    <row r="157" spans="1:65" s="2" customFormat="1" ht="16.5" customHeight="1">
      <c r="A157" s="29"/>
      <c r="B157" s="158"/>
      <c r="C157" s="159" t="s">
        <v>637</v>
      </c>
      <c r="D157" s="159" t="s">
        <v>166</v>
      </c>
      <c r="E157" s="160" t="s">
        <v>2416</v>
      </c>
      <c r="F157" s="161" t="s">
        <v>2417</v>
      </c>
      <c r="G157" s="162" t="s">
        <v>1886</v>
      </c>
      <c r="H157" s="163">
        <v>2</v>
      </c>
      <c r="I157" s="164"/>
      <c r="J157" s="165">
        <f t="shared" si="0"/>
        <v>0</v>
      </c>
      <c r="K157" s="166"/>
      <c r="L157" s="30"/>
      <c r="M157" s="167" t="s">
        <v>1</v>
      </c>
      <c r="N157" s="168" t="s">
        <v>39</v>
      </c>
      <c r="O157" s="55"/>
      <c r="P157" s="169">
        <f t="shared" si="1"/>
        <v>0</v>
      </c>
      <c r="Q157" s="169">
        <v>0</v>
      </c>
      <c r="R157" s="169">
        <f t="shared" si="2"/>
        <v>0</v>
      </c>
      <c r="S157" s="169">
        <v>0</v>
      </c>
      <c r="T157" s="170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1" t="s">
        <v>536</v>
      </c>
      <c r="AT157" s="171" t="s">
        <v>166</v>
      </c>
      <c r="AU157" s="171" t="s">
        <v>84</v>
      </c>
      <c r="AY157" s="14" t="s">
        <v>163</v>
      </c>
      <c r="BE157" s="172">
        <f t="shared" si="4"/>
        <v>0</v>
      </c>
      <c r="BF157" s="172">
        <f t="shared" si="5"/>
        <v>0</v>
      </c>
      <c r="BG157" s="172">
        <f t="shared" si="6"/>
        <v>0</v>
      </c>
      <c r="BH157" s="172">
        <f t="shared" si="7"/>
        <v>0</v>
      </c>
      <c r="BI157" s="172">
        <f t="shared" si="8"/>
        <v>0</v>
      </c>
      <c r="BJ157" s="14" t="s">
        <v>82</v>
      </c>
      <c r="BK157" s="172">
        <f t="shared" si="9"/>
        <v>0</v>
      </c>
      <c r="BL157" s="14" t="s">
        <v>536</v>
      </c>
      <c r="BM157" s="171" t="s">
        <v>221</v>
      </c>
    </row>
    <row r="158" spans="1:65" s="2" customFormat="1" ht="21.75" customHeight="1">
      <c r="A158" s="29"/>
      <c r="B158" s="158"/>
      <c r="C158" s="159" t="s">
        <v>633</v>
      </c>
      <c r="D158" s="159" t="s">
        <v>166</v>
      </c>
      <c r="E158" s="160" t="s">
        <v>2418</v>
      </c>
      <c r="F158" s="161" t="s">
        <v>2419</v>
      </c>
      <c r="G158" s="162" t="s">
        <v>1886</v>
      </c>
      <c r="H158" s="163">
        <v>2</v>
      </c>
      <c r="I158" s="164"/>
      <c r="J158" s="165">
        <f t="shared" si="0"/>
        <v>0</v>
      </c>
      <c r="K158" s="166"/>
      <c r="L158" s="30"/>
      <c r="M158" s="167" t="s">
        <v>1</v>
      </c>
      <c r="N158" s="168" t="s">
        <v>39</v>
      </c>
      <c r="O158" s="55"/>
      <c r="P158" s="169">
        <f t="shared" si="1"/>
        <v>0</v>
      </c>
      <c r="Q158" s="169">
        <v>0</v>
      </c>
      <c r="R158" s="169">
        <f t="shared" si="2"/>
        <v>0</v>
      </c>
      <c r="S158" s="169">
        <v>0</v>
      </c>
      <c r="T158" s="170">
        <f t="shared" si="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1" t="s">
        <v>536</v>
      </c>
      <c r="AT158" s="171" t="s">
        <v>166</v>
      </c>
      <c r="AU158" s="171" t="s">
        <v>84</v>
      </c>
      <c r="AY158" s="14" t="s">
        <v>163</v>
      </c>
      <c r="BE158" s="172">
        <f t="shared" si="4"/>
        <v>0</v>
      </c>
      <c r="BF158" s="172">
        <f t="shared" si="5"/>
        <v>0</v>
      </c>
      <c r="BG158" s="172">
        <f t="shared" si="6"/>
        <v>0</v>
      </c>
      <c r="BH158" s="172">
        <f t="shared" si="7"/>
        <v>0</v>
      </c>
      <c r="BI158" s="172">
        <f t="shared" si="8"/>
        <v>0</v>
      </c>
      <c r="BJ158" s="14" t="s">
        <v>82</v>
      </c>
      <c r="BK158" s="172">
        <f t="shared" si="9"/>
        <v>0</v>
      </c>
      <c r="BL158" s="14" t="s">
        <v>536</v>
      </c>
      <c r="BM158" s="171" t="s">
        <v>599</v>
      </c>
    </row>
    <row r="159" spans="1:65" s="2" customFormat="1" ht="16.5" customHeight="1">
      <c r="A159" s="29"/>
      <c r="B159" s="158"/>
      <c r="C159" s="159" t="s">
        <v>689</v>
      </c>
      <c r="D159" s="159" t="s">
        <v>166</v>
      </c>
      <c r="E159" s="160" t="s">
        <v>2420</v>
      </c>
      <c r="F159" s="161" t="s">
        <v>2421</v>
      </c>
      <c r="G159" s="162" t="s">
        <v>475</v>
      </c>
      <c r="H159" s="163">
        <v>1</v>
      </c>
      <c r="I159" s="164"/>
      <c r="J159" s="165">
        <f t="shared" si="0"/>
        <v>0</v>
      </c>
      <c r="K159" s="166"/>
      <c r="L159" s="30"/>
      <c r="M159" s="167" t="s">
        <v>1</v>
      </c>
      <c r="N159" s="168" t="s">
        <v>39</v>
      </c>
      <c r="O159" s="55"/>
      <c r="P159" s="169">
        <f t="shared" si="1"/>
        <v>0</v>
      </c>
      <c r="Q159" s="169">
        <v>0</v>
      </c>
      <c r="R159" s="169">
        <f t="shared" si="2"/>
        <v>0</v>
      </c>
      <c r="S159" s="169">
        <v>0</v>
      </c>
      <c r="T159" s="170">
        <f t="shared" si="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1" t="s">
        <v>536</v>
      </c>
      <c r="AT159" s="171" t="s">
        <v>166</v>
      </c>
      <c r="AU159" s="171" t="s">
        <v>84</v>
      </c>
      <c r="AY159" s="14" t="s">
        <v>163</v>
      </c>
      <c r="BE159" s="172">
        <f t="shared" si="4"/>
        <v>0</v>
      </c>
      <c r="BF159" s="172">
        <f t="shared" si="5"/>
        <v>0</v>
      </c>
      <c r="BG159" s="172">
        <f t="shared" si="6"/>
        <v>0</v>
      </c>
      <c r="BH159" s="172">
        <f t="shared" si="7"/>
        <v>0</v>
      </c>
      <c r="BI159" s="172">
        <f t="shared" si="8"/>
        <v>0</v>
      </c>
      <c r="BJ159" s="14" t="s">
        <v>82</v>
      </c>
      <c r="BK159" s="172">
        <f t="shared" si="9"/>
        <v>0</v>
      </c>
      <c r="BL159" s="14" t="s">
        <v>536</v>
      </c>
      <c r="BM159" s="171" t="s">
        <v>2422</v>
      </c>
    </row>
    <row r="160" spans="1:65" s="12" customFormat="1" ht="22.9" customHeight="1">
      <c r="B160" s="145"/>
      <c r="D160" s="146" t="s">
        <v>73</v>
      </c>
      <c r="E160" s="156" t="s">
        <v>2423</v>
      </c>
      <c r="F160" s="156" t="s">
        <v>2424</v>
      </c>
      <c r="I160" s="148"/>
      <c r="J160" s="157">
        <f>BK160</f>
        <v>0</v>
      </c>
      <c r="L160" s="145"/>
      <c r="M160" s="150"/>
      <c r="N160" s="151"/>
      <c r="O160" s="151"/>
      <c r="P160" s="152">
        <f>SUM(P161:P182)</f>
        <v>0</v>
      </c>
      <c r="Q160" s="151"/>
      <c r="R160" s="152">
        <f>SUM(R161:R182)</f>
        <v>0</v>
      </c>
      <c r="S160" s="151"/>
      <c r="T160" s="153">
        <f>SUM(T161:T182)</f>
        <v>0</v>
      </c>
      <c r="AR160" s="146" t="s">
        <v>84</v>
      </c>
      <c r="AT160" s="154" t="s">
        <v>73</v>
      </c>
      <c r="AU160" s="154" t="s">
        <v>82</v>
      </c>
      <c r="AY160" s="146" t="s">
        <v>163</v>
      </c>
      <c r="BK160" s="155">
        <f>SUM(BK161:BK182)</f>
        <v>0</v>
      </c>
    </row>
    <row r="161" spans="1:65" s="2" customFormat="1" ht="21.75" customHeight="1">
      <c r="A161" s="29"/>
      <c r="B161" s="158"/>
      <c r="C161" s="159" t="s">
        <v>641</v>
      </c>
      <c r="D161" s="159" t="s">
        <v>166</v>
      </c>
      <c r="E161" s="160" t="s">
        <v>2425</v>
      </c>
      <c r="F161" s="161" t="s">
        <v>2426</v>
      </c>
      <c r="G161" s="162" t="s">
        <v>287</v>
      </c>
      <c r="H161" s="163">
        <v>390</v>
      </c>
      <c r="I161" s="164"/>
      <c r="J161" s="165">
        <f t="shared" ref="J161:J182" si="10">ROUND(I161*H161,2)</f>
        <v>0</v>
      </c>
      <c r="K161" s="166"/>
      <c r="L161" s="30"/>
      <c r="M161" s="167" t="s">
        <v>1</v>
      </c>
      <c r="N161" s="168" t="s">
        <v>39</v>
      </c>
      <c r="O161" s="55"/>
      <c r="P161" s="169">
        <f t="shared" ref="P161:P182" si="11">O161*H161</f>
        <v>0</v>
      </c>
      <c r="Q161" s="169">
        <v>0</v>
      </c>
      <c r="R161" s="169">
        <f t="shared" ref="R161:R182" si="12">Q161*H161</f>
        <v>0</v>
      </c>
      <c r="S161" s="169">
        <v>0</v>
      </c>
      <c r="T161" s="170">
        <f t="shared" ref="T161:T182" si="13"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1" t="s">
        <v>536</v>
      </c>
      <c r="AT161" s="171" t="s">
        <v>166</v>
      </c>
      <c r="AU161" s="171" t="s">
        <v>84</v>
      </c>
      <c r="AY161" s="14" t="s">
        <v>163</v>
      </c>
      <c r="BE161" s="172">
        <f t="shared" ref="BE161:BE182" si="14">IF(N161="základní",J161,0)</f>
        <v>0</v>
      </c>
      <c r="BF161" s="172">
        <f t="shared" ref="BF161:BF182" si="15">IF(N161="snížená",J161,0)</f>
        <v>0</v>
      </c>
      <c r="BG161" s="172">
        <f t="shared" ref="BG161:BG182" si="16">IF(N161="zákl. přenesená",J161,0)</f>
        <v>0</v>
      </c>
      <c r="BH161" s="172">
        <f t="shared" ref="BH161:BH182" si="17">IF(N161="sníž. přenesená",J161,0)</f>
        <v>0</v>
      </c>
      <c r="BI161" s="172">
        <f t="shared" ref="BI161:BI182" si="18">IF(N161="nulová",J161,0)</f>
        <v>0</v>
      </c>
      <c r="BJ161" s="14" t="s">
        <v>82</v>
      </c>
      <c r="BK161" s="172">
        <f t="shared" ref="BK161:BK182" si="19">ROUND(I161*H161,2)</f>
        <v>0</v>
      </c>
      <c r="BL161" s="14" t="s">
        <v>536</v>
      </c>
      <c r="BM161" s="171" t="s">
        <v>386</v>
      </c>
    </row>
    <row r="162" spans="1:65" s="2" customFormat="1" ht="21.75" customHeight="1">
      <c r="A162" s="29"/>
      <c r="B162" s="158"/>
      <c r="C162" s="159" t="s">
        <v>1452</v>
      </c>
      <c r="D162" s="159" t="s">
        <v>166</v>
      </c>
      <c r="E162" s="160" t="s">
        <v>2427</v>
      </c>
      <c r="F162" s="161" t="s">
        <v>2428</v>
      </c>
      <c r="G162" s="162" t="s">
        <v>287</v>
      </c>
      <c r="H162" s="163">
        <v>195</v>
      </c>
      <c r="I162" s="164"/>
      <c r="J162" s="165">
        <f t="shared" si="10"/>
        <v>0</v>
      </c>
      <c r="K162" s="166"/>
      <c r="L162" s="30"/>
      <c r="M162" s="167" t="s">
        <v>1</v>
      </c>
      <c r="N162" s="168" t="s">
        <v>39</v>
      </c>
      <c r="O162" s="55"/>
      <c r="P162" s="169">
        <f t="shared" si="11"/>
        <v>0</v>
      </c>
      <c r="Q162" s="169">
        <v>0</v>
      </c>
      <c r="R162" s="169">
        <f t="shared" si="12"/>
        <v>0</v>
      </c>
      <c r="S162" s="169">
        <v>0</v>
      </c>
      <c r="T162" s="170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71" t="s">
        <v>536</v>
      </c>
      <c r="AT162" s="171" t="s">
        <v>166</v>
      </c>
      <c r="AU162" s="171" t="s">
        <v>84</v>
      </c>
      <c r="AY162" s="14" t="s">
        <v>163</v>
      </c>
      <c r="BE162" s="172">
        <f t="shared" si="14"/>
        <v>0</v>
      </c>
      <c r="BF162" s="172">
        <f t="shared" si="15"/>
        <v>0</v>
      </c>
      <c r="BG162" s="172">
        <f t="shared" si="16"/>
        <v>0</v>
      </c>
      <c r="BH162" s="172">
        <f t="shared" si="17"/>
        <v>0</v>
      </c>
      <c r="BI162" s="172">
        <f t="shared" si="18"/>
        <v>0</v>
      </c>
      <c r="BJ162" s="14" t="s">
        <v>82</v>
      </c>
      <c r="BK162" s="172">
        <f t="shared" si="19"/>
        <v>0</v>
      </c>
      <c r="BL162" s="14" t="s">
        <v>536</v>
      </c>
      <c r="BM162" s="171" t="s">
        <v>591</v>
      </c>
    </row>
    <row r="163" spans="1:65" s="2" customFormat="1" ht="21.75" customHeight="1">
      <c r="A163" s="29"/>
      <c r="B163" s="158"/>
      <c r="C163" s="159" t="s">
        <v>645</v>
      </c>
      <c r="D163" s="159" t="s">
        <v>166</v>
      </c>
      <c r="E163" s="160" t="s">
        <v>2429</v>
      </c>
      <c r="F163" s="161" t="s">
        <v>2430</v>
      </c>
      <c r="G163" s="162" t="s">
        <v>1886</v>
      </c>
      <c r="H163" s="163">
        <v>60</v>
      </c>
      <c r="I163" s="164"/>
      <c r="J163" s="165">
        <f t="shared" si="10"/>
        <v>0</v>
      </c>
      <c r="K163" s="166"/>
      <c r="L163" s="30"/>
      <c r="M163" s="167" t="s">
        <v>1</v>
      </c>
      <c r="N163" s="168" t="s">
        <v>39</v>
      </c>
      <c r="O163" s="55"/>
      <c r="P163" s="169">
        <f t="shared" si="11"/>
        <v>0</v>
      </c>
      <c r="Q163" s="169">
        <v>0</v>
      </c>
      <c r="R163" s="169">
        <f t="shared" si="12"/>
        <v>0</v>
      </c>
      <c r="S163" s="169">
        <v>0</v>
      </c>
      <c r="T163" s="170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71" t="s">
        <v>536</v>
      </c>
      <c r="AT163" s="171" t="s">
        <v>166</v>
      </c>
      <c r="AU163" s="171" t="s">
        <v>84</v>
      </c>
      <c r="AY163" s="14" t="s">
        <v>163</v>
      </c>
      <c r="BE163" s="172">
        <f t="shared" si="14"/>
        <v>0</v>
      </c>
      <c r="BF163" s="172">
        <f t="shared" si="15"/>
        <v>0</v>
      </c>
      <c r="BG163" s="172">
        <f t="shared" si="16"/>
        <v>0</v>
      </c>
      <c r="BH163" s="172">
        <f t="shared" si="17"/>
        <v>0</v>
      </c>
      <c r="BI163" s="172">
        <f t="shared" si="18"/>
        <v>0</v>
      </c>
      <c r="BJ163" s="14" t="s">
        <v>82</v>
      </c>
      <c r="BK163" s="172">
        <f t="shared" si="19"/>
        <v>0</v>
      </c>
      <c r="BL163" s="14" t="s">
        <v>536</v>
      </c>
      <c r="BM163" s="171" t="s">
        <v>576</v>
      </c>
    </row>
    <row r="164" spans="1:65" s="2" customFormat="1" ht="21.75" customHeight="1">
      <c r="A164" s="29"/>
      <c r="B164" s="158"/>
      <c r="C164" s="159" t="s">
        <v>252</v>
      </c>
      <c r="D164" s="159" t="s">
        <v>166</v>
      </c>
      <c r="E164" s="160" t="s">
        <v>2431</v>
      </c>
      <c r="F164" s="161" t="s">
        <v>2432</v>
      </c>
      <c r="G164" s="162" t="s">
        <v>287</v>
      </c>
      <c r="H164" s="163">
        <v>190</v>
      </c>
      <c r="I164" s="164"/>
      <c r="J164" s="165">
        <f t="shared" si="10"/>
        <v>0</v>
      </c>
      <c r="K164" s="166"/>
      <c r="L164" s="30"/>
      <c r="M164" s="167" t="s">
        <v>1</v>
      </c>
      <c r="N164" s="168" t="s">
        <v>39</v>
      </c>
      <c r="O164" s="55"/>
      <c r="P164" s="169">
        <f t="shared" si="11"/>
        <v>0</v>
      </c>
      <c r="Q164" s="169">
        <v>0</v>
      </c>
      <c r="R164" s="169">
        <f t="shared" si="12"/>
        <v>0</v>
      </c>
      <c r="S164" s="169">
        <v>0</v>
      </c>
      <c r="T164" s="170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71" t="s">
        <v>536</v>
      </c>
      <c r="AT164" s="171" t="s">
        <v>166</v>
      </c>
      <c r="AU164" s="171" t="s">
        <v>84</v>
      </c>
      <c r="AY164" s="14" t="s">
        <v>163</v>
      </c>
      <c r="BE164" s="172">
        <f t="shared" si="14"/>
        <v>0</v>
      </c>
      <c r="BF164" s="172">
        <f t="shared" si="15"/>
        <v>0</v>
      </c>
      <c r="BG164" s="172">
        <f t="shared" si="16"/>
        <v>0</v>
      </c>
      <c r="BH164" s="172">
        <f t="shared" si="17"/>
        <v>0</v>
      </c>
      <c r="BI164" s="172">
        <f t="shared" si="18"/>
        <v>0</v>
      </c>
      <c r="BJ164" s="14" t="s">
        <v>82</v>
      </c>
      <c r="BK164" s="172">
        <f t="shared" si="19"/>
        <v>0</v>
      </c>
      <c r="BL164" s="14" t="s">
        <v>536</v>
      </c>
      <c r="BM164" s="171" t="s">
        <v>564</v>
      </c>
    </row>
    <row r="165" spans="1:65" s="2" customFormat="1" ht="21.75" customHeight="1">
      <c r="A165" s="29"/>
      <c r="B165" s="158"/>
      <c r="C165" s="159" t="s">
        <v>516</v>
      </c>
      <c r="D165" s="159" t="s">
        <v>166</v>
      </c>
      <c r="E165" s="160" t="s">
        <v>2433</v>
      </c>
      <c r="F165" s="161" t="s">
        <v>2434</v>
      </c>
      <c r="G165" s="162" t="s">
        <v>287</v>
      </c>
      <c r="H165" s="163">
        <v>86</v>
      </c>
      <c r="I165" s="164"/>
      <c r="J165" s="165">
        <f t="shared" si="10"/>
        <v>0</v>
      </c>
      <c r="K165" s="166"/>
      <c r="L165" s="30"/>
      <c r="M165" s="167" t="s">
        <v>1</v>
      </c>
      <c r="N165" s="168" t="s">
        <v>39</v>
      </c>
      <c r="O165" s="55"/>
      <c r="P165" s="169">
        <f t="shared" si="11"/>
        <v>0</v>
      </c>
      <c r="Q165" s="169">
        <v>0</v>
      </c>
      <c r="R165" s="169">
        <f t="shared" si="12"/>
        <v>0</v>
      </c>
      <c r="S165" s="169">
        <v>0</v>
      </c>
      <c r="T165" s="170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71" t="s">
        <v>536</v>
      </c>
      <c r="AT165" s="171" t="s">
        <v>166</v>
      </c>
      <c r="AU165" s="171" t="s">
        <v>84</v>
      </c>
      <c r="AY165" s="14" t="s">
        <v>163</v>
      </c>
      <c r="BE165" s="172">
        <f t="shared" si="14"/>
        <v>0</v>
      </c>
      <c r="BF165" s="172">
        <f t="shared" si="15"/>
        <v>0</v>
      </c>
      <c r="BG165" s="172">
        <f t="shared" si="16"/>
        <v>0</v>
      </c>
      <c r="BH165" s="172">
        <f t="shared" si="17"/>
        <v>0</v>
      </c>
      <c r="BI165" s="172">
        <f t="shared" si="18"/>
        <v>0</v>
      </c>
      <c r="BJ165" s="14" t="s">
        <v>82</v>
      </c>
      <c r="BK165" s="172">
        <f t="shared" si="19"/>
        <v>0</v>
      </c>
      <c r="BL165" s="14" t="s">
        <v>536</v>
      </c>
      <c r="BM165" s="171" t="s">
        <v>528</v>
      </c>
    </row>
    <row r="166" spans="1:65" s="2" customFormat="1" ht="16.5" customHeight="1">
      <c r="A166" s="29"/>
      <c r="B166" s="158"/>
      <c r="C166" s="159" t="s">
        <v>176</v>
      </c>
      <c r="D166" s="159" t="s">
        <v>166</v>
      </c>
      <c r="E166" s="160" t="s">
        <v>2435</v>
      </c>
      <c r="F166" s="161" t="s">
        <v>2436</v>
      </c>
      <c r="G166" s="162" t="s">
        <v>1886</v>
      </c>
      <c r="H166" s="163">
        <v>1</v>
      </c>
      <c r="I166" s="164"/>
      <c r="J166" s="165">
        <f t="shared" si="10"/>
        <v>0</v>
      </c>
      <c r="K166" s="166"/>
      <c r="L166" s="30"/>
      <c r="M166" s="167" t="s">
        <v>1</v>
      </c>
      <c r="N166" s="168" t="s">
        <v>39</v>
      </c>
      <c r="O166" s="55"/>
      <c r="P166" s="169">
        <f t="shared" si="11"/>
        <v>0</v>
      </c>
      <c r="Q166" s="169">
        <v>0</v>
      </c>
      <c r="R166" s="169">
        <f t="shared" si="12"/>
        <v>0</v>
      </c>
      <c r="S166" s="169">
        <v>0</v>
      </c>
      <c r="T166" s="170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71" t="s">
        <v>536</v>
      </c>
      <c r="AT166" s="171" t="s">
        <v>166</v>
      </c>
      <c r="AU166" s="171" t="s">
        <v>84</v>
      </c>
      <c r="AY166" s="14" t="s">
        <v>163</v>
      </c>
      <c r="BE166" s="172">
        <f t="shared" si="14"/>
        <v>0</v>
      </c>
      <c r="BF166" s="172">
        <f t="shared" si="15"/>
        <v>0</v>
      </c>
      <c r="BG166" s="172">
        <f t="shared" si="16"/>
        <v>0</v>
      </c>
      <c r="BH166" s="172">
        <f t="shared" si="17"/>
        <v>0</v>
      </c>
      <c r="BI166" s="172">
        <f t="shared" si="18"/>
        <v>0</v>
      </c>
      <c r="BJ166" s="14" t="s">
        <v>82</v>
      </c>
      <c r="BK166" s="172">
        <f t="shared" si="19"/>
        <v>0</v>
      </c>
      <c r="BL166" s="14" t="s">
        <v>536</v>
      </c>
      <c r="BM166" s="171" t="s">
        <v>202</v>
      </c>
    </row>
    <row r="167" spans="1:65" s="2" customFormat="1" ht="21.75" customHeight="1">
      <c r="A167" s="29"/>
      <c r="B167" s="158"/>
      <c r="C167" s="159" t="s">
        <v>1468</v>
      </c>
      <c r="D167" s="159" t="s">
        <v>166</v>
      </c>
      <c r="E167" s="160" t="s">
        <v>2437</v>
      </c>
      <c r="F167" s="161" t="s">
        <v>2438</v>
      </c>
      <c r="G167" s="162" t="s">
        <v>287</v>
      </c>
      <c r="H167" s="163">
        <v>4860</v>
      </c>
      <c r="I167" s="164"/>
      <c r="J167" s="165">
        <f t="shared" si="10"/>
        <v>0</v>
      </c>
      <c r="K167" s="166"/>
      <c r="L167" s="30"/>
      <c r="M167" s="167" t="s">
        <v>1</v>
      </c>
      <c r="N167" s="168" t="s">
        <v>39</v>
      </c>
      <c r="O167" s="55"/>
      <c r="P167" s="169">
        <f t="shared" si="11"/>
        <v>0</v>
      </c>
      <c r="Q167" s="169">
        <v>0</v>
      </c>
      <c r="R167" s="169">
        <f t="shared" si="12"/>
        <v>0</v>
      </c>
      <c r="S167" s="169">
        <v>0</v>
      </c>
      <c r="T167" s="170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71" t="s">
        <v>536</v>
      </c>
      <c r="AT167" s="171" t="s">
        <v>166</v>
      </c>
      <c r="AU167" s="171" t="s">
        <v>84</v>
      </c>
      <c r="AY167" s="14" t="s">
        <v>163</v>
      </c>
      <c r="BE167" s="172">
        <f t="shared" si="14"/>
        <v>0</v>
      </c>
      <c r="BF167" s="172">
        <f t="shared" si="15"/>
        <v>0</v>
      </c>
      <c r="BG167" s="172">
        <f t="shared" si="16"/>
        <v>0</v>
      </c>
      <c r="BH167" s="172">
        <f t="shared" si="17"/>
        <v>0</v>
      </c>
      <c r="BI167" s="172">
        <f t="shared" si="18"/>
        <v>0</v>
      </c>
      <c r="BJ167" s="14" t="s">
        <v>82</v>
      </c>
      <c r="BK167" s="172">
        <f t="shared" si="19"/>
        <v>0</v>
      </c>
      <c r="BL167" s="14" t="s">
        <v>536</v>
      </c>
      <c r="BM167" s="171" t="s">
        <v>198</v>
      </c>
    </row>
    <row r="168" spans="1:65" s="2" customFormat="1" ht="21.75" customHeight="1">
      <c r="A168" s="29"/>
      <c r="B168" s="158"/>
      <c r="C168" s="159" t="s">
        <v>625</v>
      </c>
      <c r="D168" s="159" t="s">
        <v>166</v>
      </c>
      <c r="E168" s="160" t="s">
        <v>2439</v>
      </c>
      <c r="F168" s="161" t="s">
        <v>2440</v>
      </c>
      <c r="G168" s="162" t="s">
        <v>1886</v>
      </c>
      <c r="H168" s="163">
        <v>50</v>
      </c>
      <c r="I168" s="164"/>
      <c r="J168" s="165">
        <f t="shared" si="10"/>
        <v>0</v>
      </c>
      <c r="K168" s="166"/>
      <c r="L168" s="30"/>
      <c r="M168" s="167" t="s">
        <v>1</v>
      </c>
      <c r="N168" s="168" t="s">
        <v>39</v>
      </c>
      <c r="O168" s="55"/>
      <c r="P168" s="169">
        <f t="shared" si="11"/>
        <v>0</v>
      </c>
      <c r="Q168" s="169">
        <v>0</v>
      </c>
      <c r="R168" s="169">
        <f t="shared" si="12"/>
        <v>0</v>
      </c>
      <c r="S168" s="169">
        <v>0</v>
      </c>
      <c r="T168" s="170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71" t="s">
        <v>536</v>
      </c>
      <c r="AT168" s="171" t="s">
        <v>166</v>
      </c>
      <c r="AU168" s="171" t="s">
        <v>84</v>
      </c>
      <c r="AY168" s="14" t="s">
        <v>163</v>
      </c>
      <c r="BE168" s="172">
        <f t="shared" si="14"/>
        <v>0</v>
      </c>
      <c r="BF168" s="172">
        <f t="shared" si="15"/>
        <v>0</v>
      </c>
      <c r="BG168" s="172">
        <f t="shared" si="16"/>
        <v>0</v>
      </c>
      <c r="BH168" s="172">
        <f t="shared" si="17"/>
        <v>0</v>
      </c>
      <c r="BI168" s="172">
        <f t="shared" si="18"/>
        <v>0</v>
      </c>
      <c r="BJ168" s="14" t="s">
        <v>82</v>
      </c>
      <c r="BK168" s="172">
        <f t="shared" si="19"/>
        <v>0</v>
      </c>
      <c r="BL168" s="14" t="s">
        <v>536</v>
      </c>
      <c r="BM168" s="171" t="s">
        <v>401</v>
      </c>
    </row>
    <row r="169" spans="1:65" s="2" customFormat="1" ht="16.5" customHeight="1">
      <c r="A169" s="29"/>
      <c r="B169" s="158"/>
      <c r="C169" s="159" t="s">
        <v>723</v>
      </c>
      <c r="D169" s="159" t="s">
        <v>166</v>
      </c>
      <c r="E169" s="160" t="s">
        <v>2441</v>
      </c>
      <c r="F169" s="161" t="s">
        <v>2442</v>
      </c>
      <c r="G169" s="162" t="s">
        <v>1886</v>
      </c>
      <c r="H169" s="163">
        <v>200</v>
      </c>
      <c r="I169" s="164"/>
      <c r="J169" s="165">
        <f t="shared" si="10"/>
        <v>0</v>
      </c>
      <c r="K169" s="166"/>
      <c r="L169" s="30"/>
      <c r="M169" s="167" t="s">
        <v>1</v>
      </c>
      <c r="N169" s="168" t="s">
        <v>39</v>
      </c>
      <c r="O169" s="55"/>
      <c r="P169" s="169">
        <f t="shared" si="11"/>
        <v>0</v>
      </c>
      <c r="Q169" s="169">
        <v>0</v>
      </c>
      <c r="R169" s="169">
        <f t="shared" si="12"/>
        <v>0</v>
      </c>
      <c r="S169" s="169">
        <v>0</v>
      </c>
      <c r="T169" s="170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71" t="s">
        <v>536</v>
      </c>
      <c r="AT169" s="171" t="s">
        <v>166</v>
      </c>
      <c r="AU169" s="171" t="s">
        <v>84</v>
      </c>
      <c r="AY169" s="14" t="s">
        <v>163</v>
      </c>
      <c r="BE169" s="172">
        <f t="shared" si="14"/>
        <v>0</v>
      </c>
      <c r="BF169" s="172">
        <f t="shared" si="15"/>
        <v>0</v>
      </c>
      <c r="BG169" s="172">
        <f t="shared" si="16"/>
        <v>0</v>
      </c>
      <c r="BH169" s="172">
        <f t="shared" si="17"/>
        <v>0</v>
      </c>
      <c r="BI169" s="172">
        <f t="shared" si="18"/>
        <v>0</v>
      </c>
      <c r="BJ169" s="14" t="s">
        <v>82</v>
      </c>
      <c r="BK169" s="172">
        <f t="shared" si="19"/>
        <v>0</v>
      </c>
      <c r="BL169" s="14" t="s">
        <v>536</v>
      </c>
      <c r="BM169" s="171" t="s">
        <v>409</v>
      </c>
    </row>
    <row r="170" spans="1:65" s="2" customFormat="1" ht="21.75" customHeight="1">
      <c r="A170" s="29"/>
      <c r="B170" s="158"/>
      <c r="C170" s="159" t="s">
        <v>1478</v>
      </c>
      <c r="D170" s="159" t="s">
        <v>166</v>
      </c>
      <c r="E170" s="160" t="s">
        <v>2443</v>
      </c>
      <c r="F170" s="161" t="s">
        <v>2444</v>
      </c>
      <c r="G170" s="162" t="s">
        <v>1886</v>
      </c>
      <c r="H170" s="163">
        <v>100</v>
      </c>
      <c r="I170" s="164"/>
      <c r="J170" s="165">
        <f t="shared" si="10"/>
        <v>0</v>
      </c>
      <c r="K170" s="166"/>
      <c r="L170" s="30"/>
      <c r="M170" s="167" t="s">
        <v>1</v>
      </c>
      <c r="N170" s="168" t="s">
        <v>39</v>
      </c>
      <c r="O170" s="55"/>
      <c r="P170" s="169">
        <f t="shared" si="11"/>
        <v>0</v>
      </c>
      <c r="Q170" s="169">
        <v>0</v>
      </c>
      <c r="R170" s="169">
        <f t="shared" si="12"/>
        <v>0</v>
      </c>
      <c r="S170" s="169">
        <v>0</v>
      </c>
      <c r="T170" s="170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71" t="s">
        <v>536</v>
      </c>
      <c r="AT170" s="171" t="s">
        <v>166</v>
      </c>
      <c r="AU170" s="171" t="s">
        <v>84</v>
      </c>
      <c r="AY170" s="14" t="s">
        <v>163</v>
      </c>
      <c r="BE170" s="172">
        <f t="shared" si="14"/>
        <v>0</v>
      </c>
      <c r="BF170" s="172">
        <f t="shared" si="15"/>
        <v>0</v>
      </c>
      <c r="BG170" s="172">
        <f t="shared" si="16"/>
        <v>0</v>
      </c>
      <c r="BH170" s="172">
        <f t="shared" si="17"/>
        <v>0</v>
      </c>
      <c r="BI170" s="172">
        <f t="shared" si="18"/>
        <v>0</v>
      </c>
      <c r="BJ170" s="14" t="s">
        <v>82</v>
      </c>
      <c r="BK170" s="172">
        <f t="shared" si="19"/>
        <v>0</v>
      </c>
      <c r="BL170" s="14" t="s">
        <v>536</v>
      </c>
      <c r="BM170" s="171" t="s">
        <v>1209</v>
      </c>
    </row>
    <row r="171" spans="1:65" s="2" customFormat="1" ht="16.5" customHeight="1">
      <c r="A171" s="29"/>
      <c r="B171" s="158"/>
      <c r="C171" s="159" t="s">
        <v>225</v>
      </c>
      <c r="D171" s="159" t="s">
        <v>166</v>
      </c>
      <c r="E171" s="160" t="s">
        <v>2445</v>
      </c>
      <c r="F171" s="161" t="s">
        <v>2446</v>
      </c>
      <c r="G171" s="162" t="s">
        <v>1886</v>
      </c>
      <c r="H171" s="163">
        <v>1</v>
      </c>
      <c r="I171" s="164"/>
      <c r="J171" s="165">
        <f t="shared" si="10"/>
        <v>0</v>
      </c>
      <c r="K171" s="166"/>
      <c r="L171" s="30"/>
      <c r="M171" s="167" t="s">
        <v>1</v>
      </c>
      <c r="N171" s="168" t="s">
        <v>39</v>
      </c>
      <c r="O171" s="55"/>
      <c r="P171" s="169">
        <f t="shared" si="11"/>
        <v>0</v>
      </c>
      <c r="Q171" s="169">
        <v>0</v>
      </c>
      <c r="R171" s="169">
        <f t="shared" si="12"/>
        <v>0</v>
      </c>
      <c r="S171" s="169">
        <v>0</v>
      </c>
      <c r="T171" s="170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71" t="s">
        <v>536</v>
      </c>
      <c r="AT171" s="171" t="s">
        <v>166</v>
      </c>
      <c r="AU171" s="171" t="s">
        <v>84</v>
      </c>
      <c r="AY171" s="14" t="s">
        <v>163</v>
      </c>
      <c r="BE171" s="172">
        <f t="shared" si="14"/>
        <v>0</v>
      </c>
      <c r="BF171" s="172">
        <f t="shared" si="15"/>
        <v>0</v>
      </c>
      <c r="BG171" s="172">
        <f t="shared" si="16"/>
        <v>0</v>
      </c>
      <c r="BH171" s="172">
        <f t="shared" si="17"/>
        <v>0</v>
      </c>
      <c r="BI171" s="172">
        <f t="shared" si="18"/>
        <v>0</v>
      </c>
      <c r="BJ171" s="14" t="s">
        <v>82</v>
      </c>
      <c r="BK171" s="172">
        <f t="shared" si="19"/>
        <v>0</v>
      </c>
      <c r="BL171" s="14" t="s">
        <v>536</v>
      </c>
      <c r="BM171" s="171" t="s">
        <v>794</v>
      </c>
    </row>
    <row r="172" spans="1:65" s="2" customFormat="1" ht="16.5" customHeight="1">
      <c r="A172" s="29"/>
      <c r="B172" s="158"/>
      <c r="C172" s="159" t="s">
        <v>1486</v>
      </c>
      <c r="D172" s="159" t="s">
        <v>166</v>
      </c>
      <c r="E172" s="160" t="s">
        <v>2447</v>
      </c>
      <c r="F172" s="161" t="s">
        <v>2448</v>
      </c>
      <c r="G172" s="162" t="s">
        <v>475</v>
      </c>
      <c r="H172" s="163">
        <v>1</v>
      </c>
      <c r="I172" s="164"/>
      <c r="J172" s="165">
        <f t="shared" si="10"/>
        <v>0</v>
      </c>
      <c r="K172" s="166"/>
      <c r="L172" s="30"/>
      <c r="M172" s="167" t="s">
        <v>1</v>
      </c>
      <c r="N172" s="168" t="s">
        <v>39</v>
      </c>
      <c r="O172" s="55"/>
      <c r="P172" s="169">
        <f t="shared" si="11"/>
        <v>0</v>
      </c>
      <c r="Q172" s="169">
        <v>0</v>
      </c>
      <c r="R172" s="169">
        <f t="shared" si="12"/>
        <v>0</v>
      </c>
      <c r="S172" s="169">
        <v>0</v>
      </c>
      <c r="T172" s="170">
        <f t="shared" si="1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71" t="s">
        <v>536</v>
      </c>
      <c r="AT172" s="171" t="s">
        <v>166</v>
      </c>
      <c r="AU172" s="171" t="s">
        <v>84</v>
      </c>
      <c r="AY172" s="14" t="s">
        <v>163</v>
      </c>
      <c r="BE172" s="172">
        <f t="shared" si="14"/>
        <v>0</v>
      </c>
      <c r="BF172" s="172">
        <f t="shared" si="15"/>
        <v>0</v>
      </c>
      <c r="BG172" s="172">
        <f t="shared" si="16"/>
        <v>0</v>
      </c>
      <c r="BH172" s="172">
        <f t="shared" si="17"/>
        <v>0</v>
      </c>
      <c r="BI172" s="172">
        <f t="shared" si="18"/>
        <v>0</v>
      </c>
      <c r="BJ172" s="14" t="s">
        <v>82</v>
      </c>
      <c r="BK172" s="172">
        <f t="shared" si="19"/>
        <v>0</v>
      </c>
      <c r="BL172" s="14" t="s">
        <v>536</v>
      </c>
      <c r="BM172" s="171" t="s">
        <v>1261</v>
      </c>
    </row>
    <row r="173" spans="1:65" s="2" customFormat="1" ht="16.5" customHeight="1">
      <c r="A173" s="29"/>
      <c r="B173" s="158"/>
      <c r="C173" s="159" t="s">
        <v>213</v>
      </c>
      <c r="D173" s="159" t="s">
        <v>166</v>
      </c>
      <c r="E173" s="160" t="s">
        <v>2449</v>
      </c>
      <c r="F173" s="161" t="s">
        <v>2450</v>
      </c>
      <c r="G173" s="162" t="s">
        <v>475</v>
      </c>
      <c r="H173" s="163">
        <v>1</v>
      </c>
      <c r="I173" s="164"/>
      <c r="J173" s="165">
        <f t="shared" si="10"/>
        <v>0</v>
      </c>
      <c r="K173" s="166"/>
      <c r="L173" s="30"/>
      <c r="M173" s="167" t="s">
        <v>1</v>
      </c>
      <c r="N173" s="168" t="s">
        <v>39</v>
      </c>
      <c r="O173" s="55"/>
      <c r="P173" s="169">
        <f t="shared" si="11"/>
        <v>0</v>
      </c>
      <c r="Q173" s="169">
        <v>0</v>
      </c>
      <c r="R173" s="169">
        <f t="shared" si="12"/>
        <v>0</v>
      </c>
      <c r="S173" s="169">
        <v>0</v>
      </c>
      <c r="T173" s="170">
        <f t="shared" si="1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71" t="s">
        <v>536</v>
      </c>
      <c r="AT173" s="171" t="s">
        <v>166</v>
      </c>
      <c r="AU173" s="171" t="s">
        <v>84</v>
      </c>
      <c r="AY173" s="14" t="s">
        <v>163</v>
      </c>
      <c r="BE173" s="172">
        <f t="shared" si="14"/>
        <v>0</v>
      </c>
      <c r="BF173" s="172">
        <f t="shared" si="15"/>
        <v>0</v>
      </c>
      <c r="BG173" s="172">
        <f t="shared" si="16"/>
        <v>0</v>
      </c>
      <c r="BH173" s="172">
        <f t="shared" si="17"/>
        <v>0</v>
      </c>
      <c r="BI173" s="172">
        <f t="shared" si="18"/>
        <v>0</v>
      </c>
      <c r="BJ173" s="14" t="s">
        <v>82</v>
      </c>
      <c r="BK173" s="172">
        <f t="shared" si="19"/>
        <v>0</v>
      </c>
      <c r="BL173" s="14" t="s">
        <v>536</v>
      </c>
      <c r="BM173" s="171" t="s">
        <v>1646</v>
      </c>
    </row>
    <row r="174" spans="1:65" s="2" customFormat="1" ht="16.5" customHeight="1">
      <c r="A174" s="29"/>
      <c r="B174" s="158"/>
      <c r="C174" s="159" t="s">
        <v>1493</v>
      </c>
      <c r="D174" s="159" t="s">
        <v>166</v>
      </c>
      <c r="E174" s="160" t="s">
        <v>2451</v>
      </c>
      <c r="F174" s="161" t="s">
        <v>2452</v>
      </c>
      <c r="G174" s="162" t="s">
        <v>2340</v>
      </c>
      <c r="H174" s="163">
        <v>4</v>
      </c>
      <c r="I174" s="164"/>
      <c r="J174" s="165">
        <f t="shared" si="10"/>
        <v>0</v>
      </c>
      <c r="K174" s="166"/>
      <c r="L174" s="30"/>
      <c r="M174" s="167" t="s">
        <v>1</v>
      </c>
      <c r="N174" s="168" t="s">
        <v>39</v>
      </c>
      <c r="O174" s="55"/>
      <c r="P174" s="169">
        <f t="shared" si="11"/>
        <v>0</v>
      </c>
      <c r="Q174" s="169">
        <v>0</v>
      </c>
      <c r="R174" s="169">
        <f t="shared" si="12"/>
        <v>0</v>
      </c>
      <c r="S174" s="169">
        <v>0</v>
      </c>
      <c r="T174" s="170">
        <f t="shared" si="1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71" t="s">
        <v>536</v>
      </c>
      <c r="AT174" s="171" t="s">
        <v>166</v>
      </c>
      <c r="AU174" s="171" t="s">
        <v>84</v>
      </c>
      <c r="AY174" s="14" t="s">
        <v>163</v>
      </c>
      <c r="BE174" s="172">
        <f t="shared" si="14"/>
        <v>0</v>
      </c>
      <c r="BF174" s="172">
        <f t="shared" si="15"/>
        <v>0</v>
      </c>
      <c r="BG174" s="172">
        <f t="shared" si="16"/>
        <v>0</v>
      </c>
      <c r="BH174" s="172">
        <f t="shared" si="17"/>
        <v>0</v>
      </c>
      <c r="BI174" s="172">
        <f t="shared" si="18"/>
        <v>0</v>
      </c>
      <c r="BJ174" s="14" t="s">
        <v>82</v>
      </c>
      <c r="BK174" s="172">
        <f t="shared" si="19"/>
        <v>0</v>
      </c>
      <c r="BL174" s="14" t="s">
        <v>536</v>
      </c>
      <c r="BM174" s="171" t="s">
        <v>276</v>
      </c>
    </row>
    <row r="175" spans="1:65" s="2" customFormat="1" ht="16.5" customHeight="1">
      <c r="A175" s="29"/>
      <c r="B175" s="158"/>
      <c r="C175" s="159" t="s">
        <v>1497</v>
      </c>
      <c r="D175" s="159" t="s">
        <v>166</v>
      </c>
      <c r="E175" s="160" t="s">
        <v>2453</v>
      </c>
      <c r="F175" s="161" t="s">
        <v>2454</v>
      </c>
      <c r="G175" s="162" t="s">
        <v>2340</v>
      </c>
      <c r="H175" s="163">
        <v>88</v>
      </c>
      <c r="I175" s="164"/>
      <c r="J175" s="165">
        <f t="shared" si="10"/>
        <v>0</v>
      </c>
      <c r="K175" s="166"/>
      <c r="L175" s="30"/>
      <c r="M175" s="167" t="s">
        <v>1</v>
      </c>
      <c r="N175" s="168" t="s">
        <v>39</v>
      </c>
      <c r="O175" s="55"/>
      <c r="P175" s="169">
        <f t="shared" si="11"/>
        <v>0</v>
      </c>
      <c r="Q175" s="169">
        <v>0</v>
      </c>
      <c r="R175" s="169">
        <f t="shared" si="12"/>
        <v>0</v>
      </c>
      <c r="S175" s="169">
        <v>0</v>
      </c>
      <c r="T175" s="170">
        <f t="shared" si="1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71" t="s">
        <v>536</v>
      </c>
      <c r="AT175" s="171" t="s">
        <v>166</v>
      </c>
      <c r="AU175" s="171" t="s">
        <v>84</v>
      </c>
      <c r="AY175" s="14" t="s">
        <v>163</v>
      </c>
      <c r="BE175" s="172">
        <f t="shared" si="14"/>
        <v>0</v>
      </c>
      <c r="BF175" s="172">
        <f t="shared" si="15"/>
        <v>0</v>
      </c>
      <c r="BG175" s="172">
        <f t="shared" si="16"/>
        <v>0</v>
      </c>
      <c r="BH175" s="172">
        <f t="shared" si="17"/>
        <v>0</v>
      </c>
      <c r="BI175" s="172">
        <f t="shared" si="18"/>
        <v>0</v>
      </c>
      <c r="BJ175" s="14" t="s">
        <v>82</v>
      </c>
      <c r="BK175" s="172">
        <f t="shared" si="19"/>
        <v>0</v>
      </c>
      <c r="BL175" s="14" t="s">
        <v>536</v>
      </c>
      <c r="BM175" s="171" t="s">
        <v>284</v>
      </c>
    </row>
    <row r="176" spans="1:65" s="2" customFormat="1" ht="16.5" customHeight="1">
      <c r="A176" s="29"/>
      <c r="B176" s="158"/>
      <c r="C176" s="159" t="s">
        <v>1505</v>
      </c>
      <c r="D176" s="159" t="s">
        <v>166</v>
      </c>
      <c r="E176" s="160" t="s">
        <v>2455</v>
      </c>
      <c r="F176" s="161" t="s">
        <v>2456</v>
      </c>
      <c r="G176" s="162" t="s">
        <v>2340</v>
      </c>
      <c r="H176" s="163">
        <v>12</v>
      </c>
      <c r="I176" s="164"/>
      <c r="J176" s="165">
        <f t="shared" si="10"/>
        <v>0</v>
      </c>
      <c r="K176" s="166"/>
      <c r="L176" s="30"/>
      <c r="M176" s="167" t="s">
        <v>1</v>
      </c>
      <c r="N176" s="168" t="s">
        <v>39</v>
      </c>
      <c r="O176" s="55"/>
      <c r="P176" s="169">
        <f t="shared" si="11"/>
        <v>0</v>
      </c>
      <c r="Q176" s="169">
        <v>0</v>
      </c>
      <c r="R176" s="169">
        <f t="shared" si="12"/>
        <v>0</v>
      </c>
      <c r="S176" s="169">
        <v>0</v>
      </c>
      <c r="T176" s="170">
        <f t="shared" si="1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71" t="s">
        <v>536</v>
      </c>
      <c r="AT176" s="171" t="s">
        <v>166</v>
      </c>
      <c r="AU176" s="171" t="s">
        <v>84</v>
      </c>
      <c r="AY176" s="14" t="s">
        <v>163</v>
      </c>
      <c r="BE176" s="172">
        <f t="shared" si="14"/>
        <v>0</v>
      </c>
      <c r="BF176" s="172">
        <f t="shared" si="15"/>
        <v>0</v>
      </c>
      <c r="BG176" s="172">
        <f t="shared" si="16"/>
        <v>0</v>
      </c>
      <c r="BH176" s="172">
        <f t="shared" si="17"/>
        <v>0</v>
      </c>
      <c r="BI176" s="172">
        <f t="shared" si="18"/>
        <v>0</v>
      </c>
      <c r="BJ176" s="14" t="s">
        <v>82</v>
      </c>
      <c r="BK176" s="172">
        <f t="shared" si="19"/>
        <v>0</v>
      </c>
      <c r="BL176" s="14" t="s">
        <v>536</v>
      </c>
      <c r="BM176" s="171" t="s">
        <v>239</v>
      </c>
    </row>
    <row r="177" spans="1:65" s="2" customFormat="1" ht="16.5" customHeight="1">
      <c r="A177" s="29"/>
      <c r="B177" s="158"/>
      <c r="C177" s="159" t="s">
        <v>1509</v>
      </c>
      <c r="D177" s="159" t="s">
        <v>166</v>
      </c>
      <c r="E177" s="160" t="s">
        <v>2457</v>
      </c>
      <c r="F177" s="161" t="s">
        <v>2458</v>
      </c>
      <c r="G177" s="162" t="s">
        <v>1886</v>
      </c>
      <c r="H177" s="163">
        <v>60</v>
      </c>
      <c r="I177" s="164"/>
      <c r="J177" s="165">
        <f t="shared" si="10"/>
        <v>0</v>
      </c>
      <c r="K177" s="166"/>
      <c r="L177" s="30"/>
      <c r="M177" s="167" t="s">
        <v>1</v>
      </c>
      <c r="N177" s="168" t="s">
        <v>39</v>
      </c>
      <c r="O177" s="55"/>
      <c r="P177" s="169">
        <f t="shared" si="11"/>
        <v>0</v>
      </c>
      <c r="Q177" s="169">
        <v>0</v>
      </c>
      <c r="R177" s="169">
        <f t="shared" si="12"/>
        <v>0</v>
      </c>
      <c r="S177" s="169">
        <v>0</v>
      </c>
      <c r="T177" s="170">
        <f t="shared" si="1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71" t="s">
        <v>536</v>
      </c>
      <c r="AT177" s="171" t="s">
        <v>166</v>
      </c>
      <c r="AU177" s="171" t="s">
        <v>84</v>
      </c>
      <c r="AY177" s="14" t="s">
        <v>163</v>
      </c>
      <c r="BE177" s="172">
        <f t="shared" si="14"/>
        <v>0</v>
      </c>
      <c r="BF177" s="172">
        <f t="shared" si="15"/>
        <v>0</v>
      </c>
      <c r="BG177" s="172">
        <f t="shared" si="16"/>
        <v>0</v>
      </c>
      <c r="BH177" s="172">
        <f t="shared" si="17"/>
        <v>0</v>
      </c>
      <c r="BI177" s="172">
        <f t="shared" si="18"/>
        <v>0</v>
      </c>
      <c r="BJ177" s="14" t="s">
        <v>82</v>
      </c>
      <c r="BK177" s="172">
        <f t="shared" si="19"/>
        <v>0</v>
      </c>
      <c r="BL177" s="14" t="s">
        <v>536</v>
      </c>
      <c r="BM177" s="171" t="s">
        <v>260</v>
      </c>
    </row>
    <row r="178" spans="1:65" s="2" customFormat="1" ht="16.5" customHeight="1">
      <c r="A178" s="29"/>
      <c r="B178" s="158"/>
      <c r="C178" s="159" t="s">
        <v>1513</v>
      </c>
      <c r="D178" s="159" t="s">
        <v>166</v>
      </c>
      <c r="E178" s="160" t="s">
        <v>2459</v>
      </c>
      <c r="F178" s="161" t="s">
        <v>2460</v>
      </c>
      <c r="G178" s="162" t="s">
        <v>1886</v>
      </c>
      <c r="H178" s="163">
        <v>25</v>
      </c>
      <c r="I178" s="164"/>
      <c r="J178" s="165">
        <f t="shared" si="10"/>
        <v>0</v>
      </c>
      <c r="K178" s="166"/>
      <c r="L178" s="30"/>
      <c r="M178" s="167" t="s">
        <v>1</v>
      </c>
      <c r="N178" s="168" t="s">
        <v>39</v>
      </c>
      <c r="O178" s="55"/>
      <c r="P178" s="169">
        <f t="shared" si="11"/>
        <v>0</v>
      </c>
      <c r="Q178" s="169">
        <v>0</v>
      </c>
      <c r="R178" s="169">
        <f t="shared" si="12"/>
        <v>0</v>
      </c>
      <c r="S178" s="169">
        <v>0</v>
      </c>
      <c r="T178" s="170">
        <f t="shared" si="1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71" t="s">
        <v>536</v>
      </c>
      <c r="AT178" s="171" t="s">
        <v>166</v>
      </c>
      <c r="AU178" s="171" t="s">
        <v>84</v>
      </c>
      <c r="AY178" s="14" t="s">
        <v>163</v>
      </c>
      <c r="BE178" s="172">
        <f t="shared" si="14"/>
        <v>0</v>
      </c>
      <c r="BF178" s="172">
        <f t="shared" si="15"/>
        <v>0</v>
      </c>
      <c r="BG178" s="172">
        <f t="shared" si="16"/>
        <v>0</v>
      </c>
      <c r="BH178" s="172">
        <f t="shared" si="17"/>
        <v>0</v>
      </c>
      <c r="BI178" s="172">
        <f t="shared" si="18"/>
        <v>0</v>
      </c>
      <c r="BJ178" s="14" t="s">
        <v>82</v>
      </c>
      <c r="BK178" s="172">
        <f t="shared" si="19"/>
        <v>0</v>
      </c>
      <c r="BL178" s="14" t="s">
        <v>536</v>
      </c>
      <c r="BM178" s="171" t="s">
        <v>800</v>
      </c>
    </row>
    <row r="179" spans="1:65" s="2" customFormat="1" ht="16.5" customHeight="1">
      <c r="A179" s="29"/>
      <c r="B179" s="158"/>
      <c r="C179" s="159" t="s">
        <v>1517</v>
      </c>
      <c r="D179" s="159" t="s">
        <v>166</v>
      </c>
      <c r="E179" s="160" t="s">
        <v>2461</v>
      </c>
      <c r="F179" s="161" t="s">
        <v>2462</v>
      </c>
      <c r="G179" s="162" t="s">
        <v>1886</v>
      </c>
      <c r="H179" s="163">
        <v>1</v>
      </c>
      <c r="I179" s="164"/>
      <c r="J179" s="165">
        <f t="shared" si="10"/>
        <v>0</v>
      </c>
      <c r="K179" s="166"/>
      <c r="L179" s="30"/>
      <c r="M179" s="167" t="s">
        <v>1</v>
      </c>
      <c r="N179" s="168" t="s">
        <v>39</v>
      </c>
      <c r="O179" s="55"/>
      <c r="P179" s="169">
        <f t="shared" si="11"/>
        <v>0</v>
      </c>
      <c r="Q179" s="169">
        <v>0</v>
      </c>
      <c r="R179" s="169">
        <f t="shared" si="12"/>
        <v>0</v>
      </c>
      <c r="S179" s="169">
        <v>0</v>
      </c>
      <c r="T179" s="170">
        <f t="shared" si="1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71" t="s">
        <v>536</v>
      </c>
      <c r="AT179" s="171" t="s">
        <v>166</v>
      </c>
      <c r="AU179" s="171" t="s">
        <v>84</v>
      </c>
      <c r="AY179" s="14" t="s">
        <v>163</v>
      </c>
      <c r="BE179" s="172">
        <f t="shared" si="14"/>
        <v>0</v>
      </c>
      <c r="BF179" s="172">
        <f t="shared" si="15"/>
        <v>0</v>
      </c>
      <c r="BG179" s="172">
        <f t="shared" si="16"/>
        <v>0</v>
      </c>
      <c r="BH179" s="172">
        <f t="shared" si="17"/>
        <v>0</v>
      </c>
      <c r="BI179" s="172">
        <f t="shared" si="18"/>
        <v>0</v>
      </c>
      <c r="BJ179" s="14" t="s">
        <v>82</v>
      </c>
      <c r="BK179" s="172">
        <f t="shared" si="19"/>
        <v>0</v>
      </c>
      <c r="BL179" s="14" t="s">
        <v>536</v>
      </c>
      <c r="BM179" s="171" t="s">
        <v>808</v>
      </c>
    </row>
    <row r="180" spans="1:65" s="2" customFormat="1" ht="16.5" customHeight="1">
      <c r="A180" s="29"/>
      <c r="B180" s="158"/>
      <c r="C180" s="159" t="s">
        <v>1521</v>
      </c>
      <c r="D180" s="159" t="s">
        <v>166</v>
      </c>
      <c r="E180" s="160" t="s">
        <v>2463</v>
      </c>
      <c r="F180" s="161" t="s">
        <v>2464</v>
      </c>
      <c r="G180" s="162" t="s">
        <v>1886</v>
      </c>
      <c r="H180" s="163">
        <v>3</v>
      </c>
      <c r="I180" s="164"/>
      <c r="J180" s="165">
        <f t="shared" si="10"/>
        <v>0</v>
      </c>
      <c r="K180" s="166"/>
      <c r="L180" s="30"/>
      <c r="M180" s="167" t="s">
        <v>1</v>
      </c>
      <c r="N180" s="168" t="s">
        <v>39</v>
      </c>
      <c r="O180" s="55"/>
      <c r="P180" s="169">
        <f t="shared" si="11"/>
        <v>0</v>
      </c>
      <c r="Q180" s="169">
        <v>0</v>
      </c>
      <c r="R180" s="169">
        <f t="shared" si="12"/>
        <v>0</v>
      </c>
      <c r="S180" s="169">
        <v>0</v>
      </c>
      <c r="T180" s="170">
        <f t="shared" si="1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71" t="s">
        <v>536</v>
      </c>
      <c r="AT180" s="171" t="s">
        <v>166</v>
      </c>
      <c r="AU180" s="171" t="s">
        <v>84</v>
      </c>
      <c r="AY180" s="14" t="s">
        <v>163</v>
      </c>
      <c r="BE180" s="172">
        <f t="shared" si="14"/>
        <v>0</v>
      </c>
      <c r="BF180" s="172">
        <f t="shared" si="15"/>
        <v>0</v>
      </c>
      <c r="BG180" s="172">
        <f t="shared" si="16"/>
        <v>0</v>
      </c>
      <c r="BH180" s="172">
        <f t="shared" si="17"/>
        <v>0</v>
      </c>
      <c r="BI180" s="172">
        <f t="shared" si="18"/>
        <v>0</v>
      </c>
      <c r="BJ180" s="14" t="s">
        <v>82</v>
      </c>
      <c r="BK180" s="172">
        <f t="shared" si="19"/>
        <v>0</v>
      </c>
      <c r="BL180" s="14" t="s">
        <v>536</v>
      </c>
      <c r="BM180" s="171" t="s">
        <v>449</v>
      </c>
    </row>
    <row r="181" spans="1:65" s="2" customFormat="1" ht="16.5" customHeight="1">
      <c r="A181" s="29"/>
      <c r="B181" s="158"/>
      <c r="C181" s="159" t="s">
        <v>1525</v>
      </c>
      <c r="D181" s="159" t="s">
        <v>166</v>
      </c>
      <c r="E181" s="160" t="s">
        <v>2465</v>
      </c>
      <c r="F181" s="161" t="s">
        <v>2466</v>
      </c>
      <c r="G181" s="162" t="s">
        <v>1886</v>
      </c>
      <c r="H181" s="163">
        <v>2</v>
      </c>
      <c r="I181" s="164"/>
      <c r="J181" s="165">
        <f t="shared" si="10"/>
        <v>0</v>
      </c>
      <c r="K181" s="166"/>
      <c r="L181" s="30"/>
      <c r="M181" s="167" t="s">
        <v>1</v>
      </c>
      <c r="N181" s="168" t="s">
        <v>39</v>
      </c>
      <c r="O181" s="55"/>
      <c r="P181" s="169">
        <f t="shared" si="11"/>
        <v>0</v>
      </c>
      <c r="Q181" s="169">
        <v>0</v>
      </c>
      <c r="R181" s="169">
        <f t="shared" si="12"/>
        <v>0</v>
      </c>
      <c r="S181" s="169">
        <v>0</v>
      </c>
      <c r="T181" s="170">
        <f t="shared" si="1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71" t="s">
        <v>536</v>
      </c>
      <c r="AT181" s="171" t="s">
        <v>166</v>
      </c>
      <c r="AU181" s="171" t="s">
        <v>84</v>
      </c>
      <c r="AY181" s="14" t="s">
        <v>163</v>
      </c>
      <c r="BE181" s="172">
        <f t="shared" si="14"/>
        <v>0</v>
      </c>
      <c r="BF181" s="172">
        <f t="shared" si="15"/>
        <v>0</v>
      </c>
      <c r="BG181" s="172">
        <f t="shared" si="16"/>
        <v>0</v>
      </c>
      <c r="BH181" s="172">
        <f t="shared" si="17"/>
        <v>0</v>
      </c>
      <c r="BI181" s="172">
        <f t="shared" si="18"/>
        <v>0</v>
      </c>
      <c r="BJ181" s="14" t="s">
        <v>82</v>
      </c>
      <c r="BK181" s="172">
        <f t="shared" si="19"/>
        <v>0</v>
      </c>
      <c r="BL181" s="14" t="s">
        <v>536</v>
      </c>
      <c r="BM181" s="171" t="s">
        <v>457</v>
      </c>
    </row>
    <row r="182" spans="1:65" s="2" customFormat="1" ht="16.5" customHeight="1">
      <c r="A182" s="29"/>
      <c r="B182" s="158"/>
      <c r="C182" s="159" t="s">
        <v>711</v>
      </c>
      <c r="D182" s="159" t="s">
        <v>166</v>
      </c>
      <c r="E182" s="160" t="s">
        <v>2467</v>
      </c>
      <c r="F182" s="161" t="s">
        <v>2468</v>
      </c>
      <c r="G182" s="162" t="s">
        <v>475</v>
      </c>
      <c r="H182" s="163">
        <v>1</v>
      </c>
      <c r="I182" s="164"/>
      <c r="J182" s="165">
        <f t="shared" si="10"/>
        <v>0</v>
      </c>
      <c r="K182" s="166"/>
      <c r="L182" s="30"/>
      <c r="M182" s="185" t="s">
        <v>1</v>
      </c>
      <c r="N182" s="186" t="s">
        <v>39</v>
      </c>
      <c r="O182" s="187"/>
      <c r="P182" s="188">
        <f t="shared" si="11"/>
        <v>0</v>
      </c>
      <c r="Q182" s="188">
        <v>0</v>
      </c>
      <c r="R182" s="188">
        <f t="shared" si="12"/>
        <v>0</v>
      </c>
      <c r="S182" s="188">
        <v>0</v>
      </c>
      <c r="T182" s="189">
        <f t="shared" si="1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71" t="s">
        <v>536</v>
      </c>
      <c r="AT182" s="171" t="s">
        <v>166</v>
      </c>
      <c r="AU182" s="171" t="s">
        <v>84</v>
      </c>
      <c r="AY182" s="14" t="s">
        <v>163</v>
      </c>
      <c r="BE182" s="172">
        <f t="shared" si="14"/>
        <v>0</v>
      </c>
      <c r="BF182" s="172">
        <f t="shared" si="15"/>
        <v>0</v>
      </c>
      <c r="BG182" s="172">
        <f t="shared" si="16"/>
        <v>0</v>
      </c>
      <c r="BH182" s="172">
        <f t="shared" si="17"/>
        <v>0</v>
      </c>
      <c r="BI182" s="172">
        <f t="shared" si="18"/>
        <v>0</v>
      </c>
      <c r="BJ182" s="14" t="s">
        <v>82</v>
      </c>
      <c r="BK182" s="172">
        <f t="shared" si="19"/>
        <v>0</v>
      </c>
      <c r="BL182" s="14" t="s">
        <v>536</v>
      </c>
      <c r="BM182" s="171" t="s">
        <v>2469</v>
      </c>
    </row>
    <row r="183" spans="1:65" s="2" customFormat="1" ht="6.95" customHeight="1">
      <c r="A183" s="29"/>
      <c r="B183" s="44"/>
      <c r="C183" s="45"/>
      <c r="D183" s="45"/>
      <c r="E183" s="45"/>
      <c r="F183" s="45"/>
      <c r="G183" s="45"/>
      <c r="H183" s="45"/>
      <c r="I183" s="117"/>
      <c r="J183" s="45"/>
      <c r="K183" s="45"/>
      <c r="L183" s="30"/>
      <c r="M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</row>
  </sheetData>
  <autoFilter ref="C118:K182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0"/>
  <sheetViews>
    <sheetView showGridLines="0" workbookViewId="0">
      <selection activeCell="V16" sqref="V16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4" t="s">
        <v>102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84</v>
      </c>
    </row>
    <row r="4" spans="1:46" s="1" customFormat="1" ht="24.95" customHeight="1">
      <c r="B4" s="17"/>
      <c r="D4" s="18" t="s">
        <v>112</v>
      </c>
      <c r="I4" s="90"/>
      <c r="L4" s="17"/>
      <c r="M4" s="92" t="s">
        <v>10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16</v>
      </c>
      <c r="I6" s="90"/>
      <c r="L6" s="17"/>
    </row>
    <row r="7" spans="1:46" s="1" customFormat="1" ht="16.5" customHeight="1">
      <c r="B7" s="17"/>
      <c r="E7" s="237" t="str">
        <f>'Rekapitulace stavby'!K6</f>
        <v>Rekonstrukce vnitřních prostor žst. Choceň</v>
      </c>
      <c r="F7" s="238"/>
      <c r="G7" s="238"/>
      <c r="H7" s="238"/>
      <c r="I7" s="90"/>
      <c r="L7" s="17"/>
    </row>
    <row r="8" spans="1:46" s="2" customFormat="1" ht="12" customHeight="1">
      <c r="A8" s="29"/>
      <c r="B8" s="30"/>
      <c r="C8" s="29"/>
      <c r="D8" s="24" t="s">
        <v>113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20" t="s">
        <v>2470</v>
      </c>
      <c r="F9" s="236"/>
      <c r="G9" s="236"/>
      <c r="H9" s="236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94" t="s">
        <v>22</v>
      </c>
      <c r="J12" s="52" t="str">
        <f>'Rekapitulace stavby'!AN8</f>
        <v>3. 3. 2020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24</v>
      </c>
      <c r="E14" s="29"/>
      <c r="F14" s="29"/>
      <c r="G14" s="29"/>
      <c r="H14" s="29"/>
      <c r="I14" s="94" t="s">
        <v>25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2630</v>
      </c>
      <c r="F15" s="29"/>
      <c r="G15" s="29"/>
      <c r="H15" s="29"/>
      <c r="I15" s="94" t="s">
        <v>26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94" t="s">
        <v>25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9" t="str">
        <f>'Rekapitulace stavby'!E14</f>
        <v>Vyplň údaj</v>
      </c>
      <c r="F18" s="226"/>
      <c r="G18" s="226"/>
      <c r="H18" s="226"/>
      <c r="I18" s="94" t="s">
        <v>26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94" t="s">
        <v>25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30</v>
      </c>
      <c r="F21" s="29"/>
      <c r="G21" s="29"/>
      <c r="H21" s="29"/>
      <c r="I21" s="94" t="s">
        <v>26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32</v>
      </c>
      <c r="E23" s="29"/>
      <c r="F23" s="29"/>
      <c r="G23" s="29"/>
      <c r="H23" s="29"/>
      <c r="I23" s="94" t="s">
        <v>25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30</v>
      </c>
      <c r="F24" s="29"/>
      <c r="G24" s="29"/>
      <c r="H24" s="29"/>
      <c r="I24" s="94" t="s">
        <v>26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33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30" t="s">
        <v>1</v>
      </c>
      <c r="F27" s="230"/>
      <c r="G27" s="230"/>
      <c r="H27" s="230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34</v>
      </c>
      <c r="E30" s="29"/>
      <c r="F30" s="29"/>
      <c r="G30" s="29"/>
      <c r="H30" s="29"/>
      <c r="I30" s="93"/>
      <c r="J30" s="68">
        <f>ROUND(J118,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101" t="s">
        <v>35</v>
      </c>
      <c r="J32" s="33" t="s">
        <v>37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2" t="s">
        <v>38</v>
      </c>
      <c r="E33" s="24" t="s">
        <v>39</v>
      </c>
      <c r="F33" s="103">
        <f>ROUND((SUM(BE118:BE179)),  2)</f>
        <v>0</v>
      </c>
      <c r="G33" s="29"/>
      <c r="H33" s="29"/>
      <c r="I33" s="104">
        <v>0.21</v>
      </c>
      <c r="J33" s="103">
        <f>ROUND(((SUM(BE118:BE179))*I33),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40</v>
      </c>
      <c r="F34" s="103">
        <f>ROUND((SUM(BF118:BF179)),  2)</f>
        <v>0</v>
      </c>
      <c r="G34" s="29"/>
      <c r="H34" s="29"/>
      <c r="I34" s="104">
        <v>0.15</v>
      </c>
      <c r="J34" s="103">
        <f>ROUND(((SUM(BF118:BF179))*I34),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41</v>
      </c>
      <c r="F35" s="103">
        <f>ROUND((SUM(BG118:BG179)),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42</v>
      </c>
      <c r="F36" s="103">
        <f>ROUND((SUM(BH118:BH179)),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43</v>
      </c>
      <c r="F37" s="103">
        <f>ROUND((SUM(BI118:BI179)),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44</v>
      </c>
      <c r="E39" s="57"/>
      <c r="F39" s="57"/>
      <c r="G39" s="107" t="s">
        <v>45</v>
      </c>
      <c r="H39" s="108" t="s">
        <v>46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0"/>
      <c r="L41" s="17"/>
    </row>
    <row r="42" spans="1:31" s="1" customFormat="1" ht="14.45" customHeight="1">
      <c r="B42" s="17"/>
      <c r="I42" s="90"/>
      <c r="L42" s="17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47</v>
      </c>
      <c r="E50" s="41"/>
      <c r="F50" s="41"/>
      <c r="G50" s="40" t="s">
        <v>48</v>
      </c>
      <c r="H50" s="41"/>
      <c r="I50" s="112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49</v>
      </c>
      <c r="E61" s="32"/>
      <c r="F61" s="113" t="s">
        <v>50</v>
      </c>
      <c r="G61" s="42" t="s">
        <v>49</v>
      </c>
      <c r="H61" s="32"/>
      <c r="I61" s="114"/>
      <c r="J61" s="115" t="s">
        <v>50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51</v>
      </c>
      <c r="E65" s="43"/>
      <c r="F65" s="43"/>
      <c r="G65" s="40" t="s">
        <v>52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49</v>
      </c>
      <c r="E76" s="32"/>
      <c r="F76" s="113" t="s">
        <v>50</v>
      </c>
      <c r="G76" s="42" t="s">
        <v>49</v>
      </c>
      <c r="H76" s="32"/>
      <c r="I76" s="114"/>
      <c r="J76" s="115" t="s">
        <v>50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115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7" t="str">
        <f>E7</f>
        <v>Rekonstrukce vnitřních prostor žst. Choceň</v>
      </c>
      <c r="F85" s="238"/>
      <c r="G85" s="238"/>
      <c r="H85" s="238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113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20" t="str">
        <f>E9</f>
        <v>07 - EZS a EKV</v>
      </c>
      <c r="F87" s="236"/>
      <c r="G87" s="236"/>
      <c r="H87" s="236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>Choceň</v>
      </c>
      <c r="G89" s="29"/>
      <c r="H89" s="29"/>
      <c r="I89" s="94" t="s">
        <v>22</v>
      </c>
      <c r="J89" s="52" t="str">
        <f>IF(J12="","",J12)</f>
        <v>3. 3. 2020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24</v>
      </c>
      <c r="D91" s="29"/>
      <c r="E91" s="29"/>
      <c r="F91" s="22" t="str">
        <f>E15</f>
        <v>SŽDC, s.o.</v>
      </c>
      <c r="G91" s="29"/>
      <c r="H91" s="29"/>
      <c r="I91" s="94" t="s">
        <v>29</v>
      </c>
      <c r="J91" s="27" t="str">
        <f>E21</f>
        <v>PRODIN a.s.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94" t="s">
        <v>32</v>
      </c>
      <c r="J92" s="27" t="str">
        <f>E24</f>
        <v>PRODIN a.s.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116</v>
      </c>
      <c r="D94" s="105"/>
      <c r="E94" s="105"/>
      <c r="F94" s="105"/>
      <c r="G94" s="105"/>
      <c r="H94" s="105"/>
      <c r="I94" s="120"/>
      <c r="J94" s="121" t="s">
        <v>117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118</v>
      </c>
      <c r="D96" s="29"/>
      <c r="E96" s="29"/>
      <c r="F96" s="29"/>
      <c r="G96" s="29"/>
      <c r="H96" s="29"/>
      <c r="I96" s="93"/>
      <c r="J96" s="68">
        <f>J118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119</v>
      </c>
    </row>
    <row r="97" spans="1:31" s="9" customFormat="1" ht="24.95" customHeight="1">
      <c r="B97" s="123"/>
      <c r="D97" s="124" t="s">
        <v>2471</v>
      </c>
      <c r="E97" s="125"/>
      <c r="F97" s="125"/>
      <c r="G97" s="125"/>
      <c r="H97" s="125"/>
      <c r="I97" s="126"/>
      <c r="J97" s="127">
        <f>J119</f>
        <v>0</v>
      </c>
      <c r="L97" s="123"/>
    </row>
    <row r="98" spans="1:31" s="9" customFormat="1" ht="24.95" customHeight="1">
      <c r="B98" s="123"/>
      <c r="D98" s="124" t="s">
        <v>2472</v>
      </c>
      <c r="E98" s="125"/>
      <c r="F98" s="125"/>
      <c r="G98" s="125"/>
      <c r="H98" s="125"/>
      <c r="I98" s="126"/>
      <c r="J98" s="127">
        <f>J152</f>
        <v>0</v>
      </c>
      <c r="L98" s="123"/>
    </row>
    <row r="99" spans="1:31" s="2" customFormat="1" ht="21.75" customHeight="1">
      <c r="A99" s="29"/>
      <c r="B99" s="30"/>
      <c r="C99" s="29"/>
      <c r="D99" s="29"/>
      <c r="E99" s="29"/>
      <c r="F99" s="29"/>
      <c r="G99" s="29"/>
      <c r="H99" s="29"/>
      <c r="I99" s="93"/>
      <c r="J99" s="29"/>
      <c r="K99" s="29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31" s="2" customFormat="1" ht="6.95" customHeight="1">
      <c r="A100" s="29"/>
      <c r="B100" s="44"/>
      <c r="C100" s="45"/>
      <c r="D100" s="45"/>
      <c r="E100" s="45"/>
      <c r="F100" s="45"/>
      <c r="G100" s="45"/>
      <c r="H100" s="45"/>
      <c r="I100" s="117"/>
      <c r="J100" s="45"/>
      <c r="K100" s="45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4" spans="1:31" s="2" customFormat="1" ht="6.95" customHeight="1">
      <c r="A104" s="29"/>
      <c r="B104" s="46"/>
      <c r="C104" s="47"/>
      <c r="D104" s="47"/>
      <c r="E104" s="47"/>
      <c r="F104" s="47"/>
      <c r="G104" s="47"/>
      <c r="H104" s="47"/>
      <c r="I104" s="118"/>
      <c r="J104" s="47"/>
      <c r="K104" s="47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24.95" customHeight="1">
      <c r="A105" s="29"/>
      <c r="B105" s="30"/>
      <c r="C105" s="18" t="s">
        <v>148</v>
      </c>
      <c r="D105" s="29"/>
      <c r="E105" s="29"/>
      <c r="F105" s="29"/>
      <c r="G105" s="29"/>
      <c r="H105" s="29"/>
      <c r="I105" s="93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6.95" customHeight="1">
      <c r="A106" s="29"/>
      <c r="B106" s="30"/>
      <c r="C106" s="29"/>
      <c r="D106" s="29"/>
      <c r="E106" s="29"/>
      <c r="F106" s="29"/>
      <c r="G106" s="29"/>
      <c r="H106" s="29"/>
      <c r="I106" s="93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2" customHeight="1">
      <c r="A107" s="29"/>
      <c r="B107" s="30"/>
      <c r="C107" s="24" t="s">
        <v>16</v>
      </c>
      <c r="D107" s="29"/>
      <c r="E107" s="29"/>
      <c r="F107" s="29"/>
      <c r="G107" s="29"/>
      <c r="H107" s="29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6.5" customHeight="1">
      <c r="A108" s="29"/>
      <c r="B108" s="30"/>
      <c r="C108" s="29"/>
      <c r="D108" s="29"/>
      <c r="E108" s="237" t="str">
        <f>E7</f>
        <v>Rekonstrukce vnitřních prostor žst. Choceň</v>
      </c>
      <c r="F108" s="238"/>
      <c r="G108" s="238"/>
      <c r="H108" s="238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113</v>
      </c>
      <c r="D109" s="29"/>
      <c r="E109" s="29"/>
      <c r="F109" s="29"/>
      <c r="G109" s="29"/>
      <c r="H109" s="29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220" t="str">
        <f>E9</f>
        <v>07 - EZS a EKV</v>
      </c>
      <c r="F110" s="236"/>
      <c r="G110" s="236"/>
      <c r="H110" s="236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4" t="s">
        <v>20</v>
      </c>
      <c r="D112" s="29"/>
      <c r="E112" s="29"/>
      <c r="F112" s="22" t="str">
        <f>F12</f>
        <v>Choceň</v>
      </c>
      <c r="G112" s="29"/>
      <c r="H112" s="29"/>
      <c r="I112" s="94" t="s">
        <v>22</v>
      </c>
      <c r="J112" s="52" t="str">
        <f>IF(J12="","",J12)</f>
        <v>3. 3. 2020</v>
      </c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93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5.2" customHeight="1">
      <c r="A114" s="29"/>
      <c r="B114" s="30"/>
      <c r="C114" s="24" t="s">
        <v>24</v>
      </c>
      <c r="D114" s="29"/>
      <c r="E114" s="29"/>
      <c r="F114" s="22" t="str">
        <f>E15</f>
        <v>SŽDC, s.o.</v>
      </c>
      <c r="G114" s="29"/>
      <c r="H114" s="29"/>
      <c r="I114" s="94" t="s">
        <v>29</v>
      </c>
      <c r="J114" s="27" t="str">
        <f>E21</f>
        <v>PRODIN a.s.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2" customHeight="1">
      <c r="A115" s="29"/>
      <c r="B115" s="30"/>
      <c r="C115" s="24" t="s">
        <v>27</v>
      </c>
      <c r="D115" s="29"/>
      <c r="E115" s="29"/>
      <c r="F115" s="22" t="str">
        <f>IF(E18="","",E18)</f>
        <v>Vyplň údaj</v>
      </c>
      <c r="G115" s="29"/>
      <c r="H115" s="29"/>
      <c r="I115" s="94" t="s">
        <v>32</v>
      </c>
      <c r="J115" s="27" t="str">
        <f>E24</f>
        <v>PRODIN a.s.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0.35" customHeight="1">
      <c r="A116" s="29"/>
      <c r="B116" s="30"/>
      <c r="C116" s="29"/>
      <c r="D116" s="29"/>
      <c r="E116" s="29"/>
      <c r="F116" s="29"/>
      <c r="G116" s="29"/>
      <c r="H116" s="29"/>
      <c r="I116" s="93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11" customFormat="1" ht="29.25" customHeight="1">
      <c r="A117" s="133"/>
      <c r="B117" s="134"/>
      <c r="C117" s="135" t="s">
        <v>149</v>
      </c>
      <c r="D117" s="136" t="s">
        <v>59</v>
      </c>
      <c r="E117" s="136" t="s">
        <v>55</v>
      </c>
      <c r="F117" s="136" t="s">
        <v>56</v>
      </c>
      <c r="G117" s="136" t="s">
        <v>150</v>
      </c>
      <c r="H117" s="136" t="s">
        <v>151</v>
      </c>
      <c r="I117" s="137" t="s">
        <v>152</v>
      </c>
      <c r="J117" s="138" t="s">
        <v>117</v>
      </c>
      <c r="K117" s="139" t="s">
        <v>153</v>
      </c>
      <c r="L117" s="140"/>
      <c r="M117" s="59" t="s">
        <v>1</v>
      </c>
      <c r="N117" s="60" t="s">
        <v>38</v>
      </c>
      <c r="O117" s="60" t="s">
        <v>154</v>
      </c>
      <c r="P117" s="60" t="s">
        <v>155</v>
      </c>
      <c r="Q117" s="60" t="s">
        <v>156</v>
      </c>
      <c r="R117" s="60" t="s">
        <v>157</v>
      </c>
      <c r="S117" s="60" t="s">
        <v>158</v>
      </c>
      <c r="T117" s="61" t="s">
        <v>159</v>
      </c>
      <c r="U117" s="133"/>
      <c r="V117" s="133"/>
      <c r="W117" s="133"/>
      <c r="X117" s="133"/>
      <c r="Y117" s="133"/>
      <c r="Z117" s="133"/>
      <c r="AA117" s="133"/>
      <c r="AB117" s="133"/>
      <c r="AC117" s="133"/>
      <c r="AD117" s="133"/>
      <c r="AE117" s="133"/>
    </row>
    <row r="118" spans="1:65" s="2" customFormat="1" ht="22.9" customHeight="1">
      <c r="A118" s="29"/>
      <c r="B118" s="30"/>
      <c r="C118" s="66" t="s">
        <v>160</v>
      </c>
      <c r="D118" s="29"/>
      <c r="E118" s="29"/>
      <c r="F118" s="29"/>
      <c r="G118" s="29"/>
      <c r="H118" s="29"/>
      <c r="I118" s="93"/>
      <c r="J118" s="141">
        <f>BK118</f>
        <v>0</v>
      </c>
      <c r="K118" s="29"/>
      <c r="L118" s="30"/>
      <c r="M118" s="62"/>
      <c r="N118" s="53"/>
      <c r="O118" s="63"/>
      <c r="P118" s="142">
        <f>P119+P152</f>
        <v>0</v>
      </c>
      <c r="Q118" s="63"/>
      <c r="R118" s="142">
        <f>R119+R152</f>
        <v>0</v>
      </c>
      <c r="S118" s="63"/>
      <c r="T118" s="143">
        <f>T119+T152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73</v>
      </c>
      <c r="AU118" s="14" t="s">
        <v>119</v>
      </c>
      <c r="BK118" s="144">
        <f>BK119+BK152</f>
        <v>0</v>
      </c>
    </row>
    <row r="119" spans="1:65" s="12" customFormat="1" ht="25.9" customHeight="1">
      <c r="B119" s="145"/>
      <c r="D119" s="146" t="s">
        <v>73</v>
      </c>
      <c r="E119" s="147" t="s">
        <v>2344</v>
      </c>
      <c r="F119" s="147" t="s">
        <v>2345</v>
      </c>
      <c r="I119" s="148"/>
      <c r="J119" s="149">
        <f>BK119</f>
        <v>0</v>
      </c>
      <c r="L119" s="145"/>
      <c r="M119" s="150"/>
      <c r="N119" s="151"/>
      <c r="O119" s="151"/>
      <c r="P119" s="152">
        <f>SUM(P120:P151)</f>
        <v>0</v>
      </c>
      <c r="Q119" s="151"/>
      <c r="R119" s="152">
        <f>SUM(R120:R151)</f>
        <v>0</v>
      </c>
      <c r="S119" s="151"/>
      <c r="T119" s="153">
        <f>SUM(T120:T151)</f>
        <v>0</v>
      </c>
      <c r="AR119" s="146" t="s">
        <v>84</v>
      </c>
      <c r="AT119" s="154" t="s">
        <v>73</v>
      </c>
      <c r="AU119" s="154" t="s">
        <v>74</v>
      </c>
      <c r="AY119" s="146" t="s">
        <v>163</v>
      </c>
      <c r="BK119" s="155">
        <f>SUM(BK120:BK151)</f>
        <v>0</v>
      </c>
    </row>
    <row r="120" spans="1:65" s="2" customFormat="1" ht="21.75" customHeight="1">
      <c r="A120" s="29"/>
      <c r="B120" s="158"/>
      <c r="C120" s="159" t="s">
        <v>82</v>
      </c>
      <c r="D120" s="159" t="s">
        <v>166</v>
      </c>
      <c r="E120" s="160" t="s">
        <v>2467</v>
      </c>
      <c r="F120" s="161" t="s">
        <v>2473</v>
      </c>
      <c r="G120" s="162" t="s">
        <v>1886</v>
      </c>
      <c r="H120" s="163">
        <v>1</v>
      </c>
      <c r="I120" s="164"/>
      <c r="J120" s="165">
        <f t="shared" ref="J120:J151" si="0">ROUND(I120*H120,2)</f>
        <v>0</v>
      </c>
      <c r="K120" s="166"/>
      <c r="L120" s="30"/>
      <c r="M120" s="167" t="s">
        <v>1</v>
      </c>
      <c r="N120" s="168" t="s">
        <v>39</v>
      </c>
      <c r="O120" s="55"/>
      <c r="P120" s="169">
        <f t="shared" ref="P120:P151" si="1">O120*H120</f>
        <v>0</v>
      </c>
      <c r="Q120" s="169">
        <v>0</v>
      </c>
      <c r="R120" s="169">
        <f t="shared" ref="R120:R151" si="2">Q120*H120</f>
        <v>0</v>
      </c>
      <c r="S120" s="169">
        <v>0</v>
      </c>
      <c r="T120" s="170">
        <f t="shared" ref="T120:T151" si="3">S120*H120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71" t="s">
        <v>536</v>
      </c>
      <c r="AT120" s="171" t="s">
        <v>166</v>
      </c>
      <c r="AU120" s="171" t="s">
        <v>82</v>
      </c>
      <c r="AY120" s="14" t="s">
        <v>163</v>
      </c>
      <c r="BE120" s="172">
        <f t="shared" ref="BE120:BE151" si="4">IF(N120="základní",J120,0)</f>
        <v>0</v>
      </c>
      <c r="BF120" s="172">
        <f t="shared" ref="BF120:BF151" si="5">IF(N120="snížená",J120,0)</f>
        <v>0</v>
      </c>
      <c r="BG120" s="172">
        <f t="shared" ref="BG120:BG151" si="6">IF(N120="zákl. přenesená",J120,0)</f>
        <v>0</v>
      </c>
      <c r="BH120" s="172">
        <f t="shared" ref="BH120:BH151" si="7">IF(N120="sníž. přenesená",J120,0)</f>
        <v>0</v>
      </c>
      <c r="BI120" s="172">
        <f t="shared" ref="BI120:BI151" si="8">IF(N120="nulová",J120,0)</f>
        <v>0</v>
      </c>
      <c r="BJ120" s="14" t="s">
        <v>82</v>
      </c>
      <c r="BK120" s="172">
        <f t="shared" ref="BK120:BK151" si="9">ROUND(I120*H120,2)</f>
        <v>0</v>
      </c>
      <c r="BL120" s="14" t="s">
        <v>536</v>
      </c>
      <c r="BM120" s="171" t="s">
        <v>84</v>
      </c>
    </row>
    <row r="121" spans="1:65" s="2" customFormat="1" ht="16.5" customHeight="1">
      <c r="A121" s="29"/>
      <c r="B121" s="158"/>
      <c r="C121" s="159" t="s">
        <v>84</v>
      </c>
      <c r="D121" s="159" t="s">
        <v>166</v>
      </c>
      <c r="E121" s="160" t="s">
        <v>2474</v>
      </c>
      <c r="F121" s="161" t="s">
        <v>2475</v>
      </c>
      <c r="G121" s="162" t="s">
        <v>1886</v>
      </c>
      <c r="H121" s="163">
        <v>4</v>
      </c>
      <c r="I121" s="164"/>
      <c r="J121" s="165">
        <f t="shared" si="0"/>
        <v>0</v>
      </c>
      <c r="K121" s="166"/>
      <c r="L121" s="30"/>
      <c r="M121" s="167" t="s">
        <v>1</v>
      </c>
      <c r="N121" s="168" t="s">
        <v>39</v>
      </c>
      <c r="O121" s="55"/>
      <c r="P121" s="169">
        <f t="shared" si="1"/>
        <v>0</v>
      </c>
      <c r="Q121" s="169">
        <v>0</v>
      </c>
      <c r="R121" s="169">
        <f t="shared" si="2"/>
        <v>0</v>
      </c>
      <c r="S121" s="169">
        <v>0</v>
      </c>
      <c r="T121" s="170">
        <f t="shared" si="3"/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71" t="s">
        <v>536</v>
      </c>
      <c r="AT121" s="171" t="s">
        <v>166</v>
      </c>
      <c r="AU121" s="171" t="s">
        <v>82</v>
      </c>
      <c r="AY121" s="14" t="s">
        <v>163</v>
      </c>
      <c r="BE121" s="172">
        <f t="shared" si="4"/>
        <v>0</v>
      </c>
      <c r="BF121" s="172">
        <f t="shared" si="5"/>
        <v>0</v>
      </c>
      <c r="BG121" s="172">
        <f t="shared" si="6"/>
        <v>0</v>
      </c>
      <c r="BH121" s="172">
        <f t="shared" si="7"/>
        <v>0</v>
      </c>
      <c r="BI121" s="172">
        <f t="shared" si="8"/>
        <v>0</v>
      </c>
      <c r="BJ121" s="14" t="s">
        <v>82</v>
      </c>
      <c r="BK121" s="172">
        <f t="shared" si="9"/>
        <v>0</v>
      </c>
      <c r="BL121" s="14" t="s">
        <v>536</v>
      </c>
      <c r="BM121" s="171" t="s">
        <v>170</v>
      </c>
    </row>
    <row r="122" spans="1:65" s="2" customFormat="1" ht="16.5" customHeight="1">
      <c r="A122" s="29"/>
      <c r="B122" s="158"/>
      <c r="C122" s="159" t="s">
        <v>229</v>
      </c>
      <c r="D122" s="159" t="s">
        <v>166</v>
      </c>
      <c r="E122" s="160" t="s">
        <v>2476</v>
      </c>
      <c r="F122" s="161" t="s">
        <v>2477</v>
      </c>
      <c r="G122" s="162" t="s">
        <v>1886</v>
      </c>
      <c r="H122" s="163">
        <v>1</v>
      </c>
      <c r="I122" s="164"/>
      <c r="J122" s="165">
        <f t="shared" si="0"/>
        <v>0</v>
      </c>
      <c r="K122" s="166"/>
      <c r="L122" s="30"/>
      <c r="M122" s="167" t="s">
        <v>1</v>
      </c>
      <c r="N122" s="168" t="s">
        <v>39</v>
      </c>
      <c r="O122" s="55"/>
      <c r="P122" s="169">
        <f t="shared" si="1"/>
        <v>0</v>
      </c>
      <c r="Q122" s="169">
        <v>0</v>
      </c>
      <c r="R122" s="169">
        <f t="shared" si="2"/>
        <v>0</v>
      </c>
      <c r="S122" s="169">
        <v>0</v>
      </c>
      <c r="T122" s="170">
        <f t="shared" si="3"/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71" t="s">
        <v>536</v>
      </c>
      <c r="AT122" s="171" t="s">
        <v>166</v>
      </c>
      <c r="AU122" s="171" t="s">
        <v>82</v>
      </c>
      <c r="AY122" s="14" t="s">
        <v>163</v>
      </c>
      <c r="BE122" s="172">
        <f t="shared" si="4"/>
        <v>0</v>
      </c>
      <c r="BF122" s="172">
        <f t="shared" si="5"/>
        <v>0</v>
      </c>
      <c r="BG122" s="172">
        <f t="shared" si="6"/>
        <v>0</v>
      </c>
      <c r="BH122" s="172">
        <f t="shared" si="7"/>
        <v>0</v>
      </c>
      <c r="BI122" s="172">
        <f t="shared" si="8"/>
        <v>0</v>
      </c>
      <c r="BJ122" s="14" t="s">
        <v>82</v>
      </c>
      <c r="BK122" s="172">
        <f t="shared" si="9"/>
        <v>0</v>
      </c>
      <c r="BL122" s="14" t="s">
        <v>536</v>
      </c>
      <c r="BM122" s="171" t="s">
        <v>308</v>
      </c>
    </row>
    <row r="123" spans="1:65" s="2" customFormat="1" ht="16.5" customHeight="1">
      <c r="A123" s="29"/>
      <c r="B123" s="158"/>
      <c r="C123" s="159" t="s">
        <v>170</v>
      </c>
      <c r="D123" s="159" t="s">
        <v>166</v>
      </c>
      <c r="E123" s="160" t="s">
        <v>2478</v>
      </c>
      <c r="F123" s="161" t="s">
        <v>2479</v>
      </c>
      <c r="G123" s="162" t="s">
        <v>1886</v>
      </c>
      <c r="H123" s="163">
        <v>1</v>
      </c>
      <c r="I123" s="164"/>
      <c r="J123" s="165">
        <f t="shared" si="0"/>
        <v>0</v>
      </c>
      <c r="K123" s="166"/>
      <c r="L123" s="30"/>
      <c r="M123" s="167" t="s">
        <v>1</v>
      </c>
      <c r="N123" s="168" t="s">
        <v>39</v>
      </c>
      <c r="O123" s="55"/>
      <c r="P123" s="169">
        <f t="shared" si="1"/>
        <v>0</v>
      </c>
      <c r="Q123" s="169">
        <v>0</v>
      </c>
      <c r="R123" s="169">
        <f t="shared" si="2"/>
        <v>0</v>
      </c>
      <c r="S123" s="169">
        <v>0</v>
      </c>
      <c r="T123" s="170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71" t="s">
        <v>536</v>
      </c>
      <c r="AT123" s="171" t="s">
        <v>166</v>
      </c>
      <c r="AU123" s="171" t="s">
        <v>82</v>
      </c>
      <c r="AY123" s="14" t="s">
        <v>163</v>
      </c>
      <c r="BE123" s="172">
        <f t="shared" si="4"/>
        <v>0</v>
      </c>
      <c r="BF123" s="172">
        <f t="shared" si="5"/>
        <v>0</v>
      </c>
      <c r="BG123" s="172">
        <f t="shared" si="6"/>
        <v>0</v>
      </c>
      <c r="BH123" s="172">
        <f t="shared" si="7"/>
        <v>0</v>
      </c>
      <c r="BI123" s="172">
        <f t="shared" si="8"/>
        <v>0</v>
      </c>
      <c r="BJ123" s="14" t="s">
        <v>82</v>
      </c>
      <c r="BK123" s="172">
        <f t="shared" si="9"/>
        <v>0</v>
      </c>
      <c r="BL123" s="14" t="s">
        <v>536</v>
      </c>
      <c r="BM123" s="171" t="s">
        <v>210</v>
      </c>
    </row>
    <row r="124" spans="1:65" s="2" customFormat="1" ht="16.5" customHeight="1">
      <c r="A124" s="29"/>
      <c r="B124" s="158"/>
      <c r="C124" s="159" t="s">
        <v>298</v>
      </c>
      <c r="D124" s="159" t="s">
        <v>166</v>
      </c>
      <c r="E124" s="160" t="s">
        <v>2480</v>
      </c>
      <c r="F124" s="161" t="s">
        <v>2481</v>
      </c>
      <c r="G124" s="162" t="s">
        <v>1886</v>
      </c>
      <c r="H124" s="163">
        <v>4</v>
      </c>
      <c r="I124" s="164"/>
      <c r="J124" s="165">
        <f t="shared" si="0"/>
        <v>0</v>
      </c>
      <c r="K124" s="166"/>
      <c r="L124" s="30"/>
      <c r="M124" s="167" t="s">
        <v>1</v>
      </c>
      <c r="N124" s="168" t="s">
        <v>39</v>
      </c>
      <c r="O124" s="55"/>
      <c r="P124" s="169">
        <f t="shared" si="1"/>
        <v>0</v>
      </c>
      <c r="Q124" s="169">
        <v>0</v>
      </c>
      <c r="R124" s="169">
        <f t="shared" si="2"/>
        <v>0</v>
      </c>
      <c r="S124" s="169">
        <v>0</v>
      </c>
      <c r="T124" s="170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71" t="s">
        <v>536</v>
      </c>
      <c r="AT124" s="171" t="s">
        <v>166</v>
      </c>
      <c r="AU124" s="171" t="s">
        <v>82</v>
      </c>
      <c r="AY124" s="14" t="s">
        <v>163</v>
      </c>
      <c r="BE124" s="172">
        <f t="shared" si="4"/>
        <v>0</v>
      </c>
      <c r="BF124" s="172">
        <f t="shared" si="5"/>
        <v>0</v>
      </c>
      <c r="BG124" s="172">
        <f t="shared" si="6"/>
        <v>0</v>
      </c>
      <c r="BH124" s="172">
        <f t="shared" si="7"/>
        <v>0</v>
      </c>
      <c r="BI124" s="172">
        <f t="shared" si="8"/>
        <v>0</v>
      </c>
      <c r="BJ124" s="14" t="s">
        <v>82</v>
      </c>
      <c r="BK124" s="172">
        <f t="shared" si="9"/>
        <v>0</v>
      </c>
      <c r="BL124" s="14" t="s">
        <v>536</v>
      </c>
      <c r="BM124" s="171" t="s">
        <v>109</v>
      </c>
    </row>
    <row r="125" spans="1:65" s="2" customFormat="1" ht="21.75" customHeight="1">
      <c r="A125" s="29"/>
      <c r="B125" s="158"/>
      <c r="C125" s="159" t="s">
        <v>308</v>
      </c>
      <c r="D125" s="159" t="s">
        <v>166</v>
      </c>
      <c r="E125" s="160" t="s">
        <v>2482</v>
      </c>
      <c r="F125" s="161" t="s">
        <v>2483</v>
      </c>
      <c r="G125" s="162" t="s">
        <v>1886</v>
      </c>
      <c r="H125" s="163">
        <v>5</v>
      </c>
      <c r="I125" s="164"/>
      <c r="J125" s="165">
        <f t="shared" si="0"/>
        <v>0</v>
      </c>
      <c r="K125" s="166"/>
      <c r="L125" s="30"/>
      <c r="M125" s="167" t="s">
        <v>1</v>
      </c>
      <c r="N125" s="168" t="s">
        <v>39</v>
      </c>
      <c r="O125" s="55"/>
      <c r="P125" s="169">
        <f t="shared" si="1"/>
        <v>0</v>
      </c>
      <c r="Q125" s="169">
        <v>0</v>
      </c>
      <c r="R125" s="169">
        <f t="shared" si="2"/>
        <v>0</v>
      </c>
      <c r="S125" s="169">
        <v>0</v>
      </c>
      <c r="T125" s="170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1" t="s">
        <v>536</v>
      </c>
      <c r="AT125" s="171" t="s">
        <v>166</v>
      </c>
      <c r="AU125" s="171" t="s">
        <v>82</v>
      </c>
      <c r="AY125" s="14" t="s">
        <v>163</v>
      </c>
      <c r="BE125" s="172">
        <f t="shared" si="4"/>
        <v>0</v>
      </c>
      <c r="BF125" s="172">
        <f t="shared" si="5"/>
        <v>0</v>
      </c>
      <c r="BG125" s="172">
        <f t="shared" si="6"/>
        <v>0</v>
      </c>
      <c r="BH125" s="172">
        <f t="shared" si="7"/>
        <v>0</v>
      </c>
      <c r="BI125" s="172">
        <f t="shared" si="8"/>
        <v>0</v>
      </c>
      <c r="BJ125" s="14" t="s">
        <v>82</v>
      </c>
      <c r="BK125" s="172">
        <f t="shared" si="9"/>
        <v>0</v>
      </c>
      <c r="BL125" s="14" t="s">
        <v>536</v>
      </c>
      <c r="BM125" s="171" t="s">
        <v>1368</v>
      </c>
    </row>
    <row r="126" spans="1:65" s="2" customFormat="1" ht="21.75" customHeight="1">
      <c r="A126" s="29"/>
      <c r="B126" s="158"/>
      <c r="C126" s="159" t="s">
        <v>512</v>
      </c>
      <c r="D126" s="159" t="s">
        <v>166</v>
      </c>
      <c r="E126" s="160" t="s">
        <v>2484</v>
      </c>
      <c r="F126" s="161" t="s">
        <v>2485</v>
      </c>
      <c r="G126" s="162" t="s">
        <v>1886</v>
      </c>
      <c r="H126" s="163">
        <v>2</v>
      </c>
      <c r="I126" s="164"/>
      <c r="J126" s="165">
        <f t="shared" si="0"/>
        <v>0</v>
      </c>
      <c r="K126" s="166"/>
      <c r="L126" s="30"/>
      <c r="M126" s="167" t="s">
        <v>1</v>
      </c>
      <c r="N126" s="168" t="s">
        <v>39</v>
      </c>
      <c r="O126" s="55"/>
      <c r="P126" s="169">
        <f t="shared" si="1"/>
        <v>0</v>
      </c>
      <c r="Q126" s="169">
        <v>0</v>
      </c>
      <c r="R126" s="169">
        <f t="shared" si="2"/>
        <v>0</v>
      </c>
      <c r="S126" s="169">
        <v>0</v>
      </c>
      <c r="T126" s="170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71" t="s">
        <v>536</v>
      </c>
      <c r="AT126" s="171" t="s">
        <v>166</v>
      </c>
      <c r="AU126" s="171" t="s">
        <v>82</v>
      </c>
      <c r="AY126" s="14" t="s">
        <v>163</v>
      </c>
      <c r="BE126" s="172">
        <f t="shared" si="4"/>
        <v>0</v>
      </c>
      <c r="BF126" s="172">
        <f t="shared" si="5"/>
        <v>0</v>
      </c>
      <c r="BG126" s="172">
        <f t="shared" si="6"/>
        <v>0</v>
      </c>
      <c r="BH126" s="172">
        <f t="shared" si="7"/>
        <v>0</v>
      </c>
      <c r="BI126" s="172">
        <f t="shared" si="8"/>
        <v>0</v>
      </c>
      <c r="BJ126" s="14" t="s">
        <v>82</v>
      </c>
      <c r="BK126" s="172">
        <f t="shared" si="9"/>
        <v>0</v>
      </c>
      <c r="BL126" s="14" t="s">
        <v>536</v>
      </c>
      <c r="BM126" s="171" t="s">
        <v>568</v>
      </c>
    </row>
    <row r="127" spans="1:65" s="2" customFormat="1" ht="21.75" customHeight="1">
      <c r="A127" s="29"/>
      <c r="B127" s="158"/>
      <c r="C127" s="159" t="s">
        <v>210</v>
      </c>
      <c r="D127" s="159" t="s">
        <v>166</v>
      </c>
      <c r="E127" s="160" t="s">
        <v>2486</v>
      </c>
      <c r="F127" s="161" t="s">
        <v>2487</v>
      </c>
      <c r="G127" s="162" t="s">
        <v>1886</v>
      </c>
      <c r="H127" s="163">
        <v>2</v>
      </c>
      <c r="I127" s="164"/>
      <c r="J127" s="165">
        <f t="shared" si="0"/>
        <v>0</v>
      </c>
      <c r="K127" s="166"/>
      <c r="L127" s="30"/>
      <c r="M127" s="167" t="s">
        <v>1</v>
      </c>
      <c r="N127" s="168" t="s">
        <v>39</v>
      </c>
      <c r="O127" s="55"/>
      <c r="P127" s="169">
        <f t="shared" si="1"/>
        <v>0</v>
      </c>
      <c r="Q127" s="169">
        <v>0</v>
      </c>
      <c r="R127" s="169">
        <f t="shared" si="2"/>
        <v>0</v>
      </c>
      <c r="S127" s="169">
        <v>0</v>
      </c>
      <c r="T127" s="170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71" t="s">
        <v>536</v>
      </c>
      <c r="AT127" s="171" t="s">
        <v>166</v>
      </c>
      <c r="AU127" s="171" t="s">
        <v>82</v>
      </c>
      <c r="AY127" s="14" t="s">
        <v>163</v>
      </c>
      <c r="BE127" s="172">
        <f t="shared" si="4"/>
        <v>0</v>
      </c>
      <c r="BF127" s="172">
        <f t="shared" si="5"/>
        <v>0</v>
      </c>
      <c r="BG127" s="172">
        <f t="shared" si="6"/>
        <v>0</v>
      </c>
      <c r="BH127" s="172">
        <f t="shared" si="7"/>
        <v>0</v>
      </c>
      <c r="BI127" s="172">
        <f t="shared" si="8"/>
        <v>0</v>
      </c>
      <c r="BJ127" s="14" t="s">
        <v>82</v>
      </c>
      <c r="BK127" s="172">
        <f t="shared" si="9"/>
        <v>0</v>
      </c>
      <c r="BL127" s="14" t="s">
        <v>536</v>
      </c>
      <c r="BM127" s="171" t="s">
        <v>536</v>
      </c>
    </row>
    <row r="128" spans="1:65" s="2" customFormat="1" ht="16.5" customHeight="1">
      <c r="A128" s="29"/>
      <c r="B128" s="158"/>
      <c r="C128" s="159" t="s">
        <v>470</v>
      </c>
      <c r="D128" s="159" t="s">
        <v>166</v>
      </c>
      <c r="E128" s="160" t="s">
        <v>2488</v>
      </c>
      <c r="F128" s="161" t="s">
        <v>2489</v>
      </c>
      <c r="G128" s="162" t="s">
        <v>1886</v>
      </c>
      <c r="H128" s="163">
        <v>3</v>
      </c>
      <c r="I128" s="164"/>
      <c r="J128" s="165">
        <f t="shared" si="0"/>
        <v>0</v>
      </c>
      <c r="K128" s="166"/>
      <c r="L128" s="30"/>
      <c r="M128" s="167" t="s">
        <v>1</v>
      </c>
      <c r="N128" s="168" t="s">
        <v>39</v>
      </c>
      <c r="O128" s="55"/>
      <c r="P128" s="169">
        <f t="shared" si="1"/>
        <v>0</v>
      </c>
      <c r="Q128" s="169">
        <v>0</v>
      </c>
      <c r="R128" s="169">
        <f t="shared" si="2"/>
        <v>0</v>
      </c>
      <c r="S128" s="169">
        <v>0</v>
      </c>
      <c r="T128" s="170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71" t="s">
        <v>536</v>
      </c>
      <c r="AT128" s="171" t="s">
        <v>166</v>
      </c>
      <c r="AU128" s="171" t="s">
        <v>82</v>
      </c>
      <c r="AY128" s="14" t="s">
        <v>163</v>
      </c>
      <c r="BE128" s="172">
        <f t="shared" si="4"/>
        <v>0</v>
      </c>
      <c r="BF128" s="172">
        <f t="shared" si="5"/>
        <v>0</v>
      </c>
      <c r="BG128" s="172">
        <f t="shared" si="6"/>
        <v>0</v>
      </c>
      <c r="BH128" s="172">
        <f t="shared" si="7"/>
        <v>0</v>
      </c>
      <c r="BI128" s="172">
        <f t="shared" si="8"/>
        <v>0</v>
      </c>
      <c r="BJ128" s="14" t="s">
        <v>82</v>
      </c>
      <c r="BK128" s="172">
        <f t="shared" si="9"/>
        <v>0</v>
      </c>
      <c r="BL128" s="14" t="s">
        <v>536</v>
      </c>
      <c r="BM128" s="171" t="s">
        <v>560</v>
      </c>
    </row>
    <row r="129" spans="1:65" s="2" customFormat="1" ht="21.75" customHeight="1">
      <c r="A129" s="29"/>
      <c r="B129" s="158"/>
      <c r="C129" s="159" t="s">
        <v>109</v>
      </c>
      <c r="D129" s="159" t="s">
        <v>166</v>
      </c>
      <c r="E129" s="160" t="s">
        <v>2490</v>
      </c>
      <c r="F129" s="161" t="s">
        <v>2491</v>
      </c>
      <c r="G129" s="162" t="s">
        <v>1886</v>
      </c>
      <c r="H129" s="163">
        <v>2</v>
      </c>
      <c r="I129" s="164"/>
      <c r="J129" s="165">
        <f t="shared" si="0"/>
        <v>0</v>
      </c>
      <c r="K129" s="166"/>
      <c r="L129" s="30"/>
      <c r="M129" s="167" t="s">
        <v>1</v>
      </c>
      <c r="N129" s="168" t="s">
        <v>39</v>
      </c>
      <c r="O129" s="55"/>
      <c r="P129" s="169">
        <f t="shared" si="1"/>
        <v>0</v>
      </c>
      <c r="Q129" s="169">
        <v>0</v>
      </c>
      <c r="R129" s="169">
        <f t="shared" si="2"/>
        <v>0</v>
      </c>
      <c r="S129" s="169">
        <v>0</v>
      </c>
      <c r="T129" s="170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1" t="s">
        <v>536</v>
      </c>
      <c r="AT129" s="171" t="s">
        <v>166</v>
      </c>
      <c r="AU129" s="171" t="s">
        <v>82</v>
      </c>
      <c r="AY129" s="14" t="s">
        <v>163</v>
      </c>
      <c r="BE129" s="172">
        <f t="shared" si="4"/>
        <v>0</v>
      </c>
      <c r="BF129" s="172">
        <f t="shared" si="5"/>
        <v>0</v>
      </c>
      <c r="BG129" s="172">
        <f t="shared" si="6"/>
        <v>0</v>
      </c>
      <c r="BH129" s="172">
        <f t="shared" si="7"/>
        <v>0</v>
      </c>
      <c r="BI129" s="172">
        <f t="shared" si="8"/>
        <v>0</v>
      </c>
      <c r="BJ129" s="14" t="s">
        <v>82</v>
      </c>
      <c r="BK129" s="172">
        <f t="shared" si="9"/>
        <v>0</v>
      </c>
      <c r="BL129" s="14" t="s">
        <v>536</v>
      </c>
      <c r="BM129" s="171" t="s">
        <v>544</v>
      </c>
    </row>
    <row r="130" spans="1:65" s="2" customFormat="1" ht="16.5" customHeight="1">
      <c r="A130" s="29"/>
      <c r="B130" s="158"/>
      <c r="C130" s="159" t="s">
        <v>609</v>
      </c>
      <c r="D130" s="159" t="s">
        <v>166</v>
      </c>
      <c r="E130" s="160" t="s">
        <v>2492</v>
      </c>
      <c r="F130" s="161" t="s">
        <v>2493</v>
      </c>
      <c r="G130" s="162" t="s">
        <v>1886</v>
      </c>
      <c r="H130" s="163">
        <v>2</v>
      </c>
      <c r="I130" s="164"/>
      <c r="J130" s="165">
        <f t="shared" si="0"/>
        <v>0</v>
      </c>
      <c r="K130" s="166"/>
      <c r="L130" s="30"/>
      <c r="M130" s="167" t="s">
        <v>1</v>
      </c>
      <c r="N130" s="168" t="s">
        <v>39</v>
      </c>
      <c r="O130" s="55"/>
      <c r="P130" s="169">
        <f t="shared" si="1"/>
        <v>0</v>
      </c>
      <c r="Q130" s="169">
        <v>0</v>
      </c>
      <c r="R130" s="169">
        <f t="shared" si="2"/>
        <v>0</v>
      </c>
      <c r="S130" s="169">
        <v>0</v>
      </c>
      <c r="T130" s="170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1" t="s">
        <v>536</v>
      </c>
      <c r="AT130" s="171" t="s">
        <v>166</v>
      </c>
      <c r="AU130" s="171" t="s">
        <v>82</v>
      </c>
      <c r="AY130" s="14" t="s">
        <v>163</v>
      </c>
      <c r="BE130" s="172">
        <f t="shared" si="4"/>
        <v>0</v>
      </c>
      <c r="BF130" s="172">
        <f t="shared" si="5"/>
        <v>0</v>
      </c>
      <c r="BG130" s="172">
        <f t="shared" si="6"/>
        <v>0</v>
      </c>
      <c r="BH130" s="172">
        <f t="shared" si="7"/>
        <v>0</v>
      </c>
      <c r="BI130" s="172">
        <f t="shared" si="8"/>
        <v>0</v>
      </c>
      <c r="BJ130" s="14" t="s">
        <v>82</v>
      </c>
      <c r="BK130" s="172">
        <f t="shared" si="9"/>
        <v>0</v>
      </c>
      <c r="BL130" s="14" t="s">
        <v>536</v>
      </c>
      <c r="BM130" s="171" t="s">
        <v>584</v>
      </c>
    </row>
    <row r="131" spans="1:65" s="2" customFormat="1" ht="16.5" customHeight="1">
      <c r="A131" s="29"/>
      <c r="B131" s="158"/>
      <c r="C131" s="159" t="s">
        <v>1368</v>
      </c>
      <c r="D131" s="159" t="s">
        <v>166</v>
      </c>
      <c r="E131" s="160" t="s">
        <v>2494</v>
      </c>
      <c r="F131" s="161" t="s">
        <v>2495</v>
      </c>
      <c r="G131" s="162" t="s">
        <v>1886</v>
      </c>
      <c r="H131" s="163">
        <v>3</v>
      </c>
      <c r="I131" s="164"/>
      <c r="J131" s="165">
        <f t="shared" si="0"/>
        <v>0</v>
      </c>
      <c r="K131" s="166"/>
      <c r="L131" s="30"/>
      <c r="M131" s="167" t="s">
        <v>1</v>
      </c>
      <c r="N131" s="168" t="s">
        <v>39</v>
      </c>
      <c r="O131" s="55"/>
      <c r="P131" s="169">
        <f t="shared" si="1"/>
        <v>0</v>
      </c>
      <c r="Q131" s="169">
        <v>0</v>
      </c>
      <c r="R131" s="169">
        <f t="shared" si="2"/>
        <v>0</v>
      </c>
      <c r="S131" s="169">
        <v>0</v>
      </c>
      <c r="T131" s="170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1" t="s">
        <v>536</v>
      </c>
      <c r="AT131" s="171" t="s">
        <v>166</v>
      </c>
      <c r="AU131" s="171" t="s">
        <v>82</v>
      </c>
      <c r="AY131" s="14" t="s">
        <v>163</v>
      </c>
      <c r="BE131" s="172">
        <f t="shared" si="4"/>
        <v>0</v>
      </c>
      <c r="BF131" s="172">
        <f t="shared" si="5"/>
        <v>0</v>
      </c>
      <c r="BG131" s="172">
        <f t="shared" si="6"/>
        <v>0</v>
      </c>
      <c r="BH131" s="172">
        <f t="shared" si="7"/>
        <v>0</v>
      </c>
      <c r="BI131" s="172">
        <f t="shared" si="8"/>
        <v>0</v>
      </c>
      <c r="BJ131" s="14" t="s">
        <v>82</v>
      </c>
      <c r="BK131" s="172">
        <f t="shared" si="9"/>
        <v>0</v>
      </c>
      <c r="BL131" s="14" t="s">
        <v>536</v>
      </c>
      <c r="BM131" s="171" t="s">
        <v>548</v>
      </c>
    </row>
    <row r="132" spans="1:65" s="2" customFormat="1" ht="16.5" customHeight="1">
      <c r="A132" s="29"/>
      <c r="B132" s="158"/>
      <c r="C132" s="159" t="s">
        <v>613</v>
      </c>
      <c r="D132" s="159" t="s">
        <v>166</v>
      </c>
      <c r="E132" s="160" t="s">
        <v>2496</v>
      </c>
      <c r="F132" s="161" t="s">
        <v>2497</v>
      </c>
      <c r="G132" s="162" t="s">
        <v>1886</v>
      </c>
      <c r="H132" s="163">
        <v>1</v>
      </c>
      <c r="I132" s="164"/>
      <c r="J132" s="165">
        <f t="shared" si="0"/>
        <v>0</v>
      </c>
      <c r="K132" s="166"/>
      <c r="L132" s="30"/>
      <c r="M132" s="167" t="s">
        <v>1</v>
      </c>
      <c r="N132" s="168" t="s">
        <v>39</v>
      </c>
      <c r="O132" s="55"/>
      <c r="P132" s="169">
        <f t="shared" si="1"/>
        <v>0</v>
      </c>
      <c r="Q132" s="169">
        <v>0</v>
      </c>
      <c r="R132" s="169">
        <f t="shared" si="2"/>
        <v>0</v>
      </c>
      <c r="S132" s="169">
        <v>0</v>
      </c>
      <c r="T132" s="170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1" t="s">
        <v>536</v>
      </c>
      <c r="AT132" s="171" t="s">
        <v>166</v>
      </c>
      <c r="AU132" s="171" t="s">
        <v>82</v>
      </c>
      <c r="AY132" s="14" t="s">
        <v>163</v>
      </c>
      <c r="BE132" s="172">
        <f t="shared" si="4"/>
        <v>0</v>
      </c>
      <c r="BF132" s="172">
        <f t="shared" si="5"/>
        <v>0</v>
      </c>
      <c r="BG132" s="172">
        <f t="shared" si="6"/>
        <v>0</v>
      </c>
      <c r="BH132" s="172">
        <f t="shared" si="7"/>
        <v>0</v>
      </c>
      <c r="BI132" s="172">
        <f t="shared" si="8"/>
        <v>0</v>
      </c>
      <c r="BJ132" s="14" t="s">
        <v>82</v>
      </c>
      <c r="BK132" s="172">
        <f t="shared" si="9"/>
        <v>0</v>
      </c>
      <c r="BL132" s="14" t="s">
        <v>536</v>
      </c>
      <c r="BM132" s="171" t="s">
        <v>268</v>
      </c>
    </row>
    <row r="133" spans="1:65" s="2" customFormat="1" ht="21.75" customHeight="1">
      <c r="A133" s="29"/>
      <c r="B133" s="158"/>
      <c r="C133" s="159" t="s">
        <v>568</v>
      </c>
      <c r="D133" s="159" t="s">
        <v>166</v>
      </c>
      <c r="E133" s="160" t="s">
        <v>2498</v>
      </c>
      <c r="F133" s="161" t="s">
        <v>2499</v>
      </c>
      <c r="G133" s="162" t="s">
        <v>1886</v>
      </c>
      <c r="H133" s="163">
        <v>30</v>
      </c>
      <c r="I133" s="164"/>
      <c r="J133" s="165">
        <f t="shared" si="0"/>
        <v>0</v>
      </c>
      <c r="K133" s="166"/>
      <c r="L133" s="30"/>
      <c r="M133" s="167" t="s">
        <v>1</v>
      </c>
      <c r="N133" s="168" t="s">
        <v>39</v>
      </c>
      <c r="O133" s="55"/>
      <c r="P133" s="169">
        <f t="shared" si="1"/>
        <v>0</v>
      </c>
      <c r="Q133" s="169">
        <v>0</v>
      </c>
      <c r="R133" s="169">
        <f t="shared" si="2"/>
        <v>0</v>
      </c>
      <c r="S133" s="169">
        <v>0</v>
      </c>
      <c r="T133" s="170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1" t="s">
        <v>536</v>
      </c>
      <c r="AT133" s="171" t="s">
        <v>166</v>
      </c>
      <c r="AU133" s="171" t="s">
        <v>82</v>
      </c>
      <c r="AY133" s="14" t="s">
        <v>163</v>
      </c>
      <c r="BE133" s="172">
        <f t="shared" si="4"/>
        <v>0</v>
      </c>
      <c r="BF133" s="172">
        <f t="shared" si="5"/>
        <v>0</v>
      </c>
      <c r="BG133" s="172">
        <f t="shared" si="6"/>
        <v>0</v>
      </c>
      <c r="BH133" s="172">
        <f t="shared" si="7"/>
        <v>0</v>
      </c>
      <c r="BI133" s="172">
        <f t="shared" si="8"/>
        <v>0</v>
      </c>
      <c r="BJ133" s="14" t="s">
        <v>82</v>
      </c>
      <c r="BK133" s="172">
        <f t="shared" si="9"/>
        <v>0</v>
      </c>
      <c r="BL133" s="14" t="s">
        <v>536</v>
      </c>
      <c r="BM133" s="171" t="s">
        <v>501</v>
      </c>
    </row>
    <row r="134" spans="1:65" s="2" customFormat="1" ht="16.5" customHeight="1">
      <c r="A134" s="29"/>
      <c r="B134" s="158"/>
      <c r="C134" s="159" t="s">
        <v>8</v>
      </c>
      <c r="D134" s="159" t="s">
        <v>166</v>
      </c>
      <c r="E134" s="160" t="s">
        <v>2500</v>
      </c>
      <c r="F134" s="161" t="s">
        <v>2501</v>
      </c>
      <c r="G134" s="162" t="s">
        <v>1886</v>
      </c>
      <c r="H134" s="163">
        <v>3</v>
      </c>
      <c r="I134" s="164"/>
      <c r="J134" s="165">
        <f t="shared" si="0"/>
        <v>0</v>
      </c>
      <c r="K134" s="166"/>
      <c r="L134" s="30"/>
      <c r="M134" s="167" t="s">
        <v>1</v>
      </c>
      <c r="N134" s="168" t="s">
        <v>39</v>
      </c>
      <c r="O134" s="55"/>
      <c r="P134" s="169">
        <f t="shared" si="1"/>
        <v>0</v>
      </c>
      <c r="Q134" s="169">
        <v>0</v>
      </c>
      <c r="R134" s="169">
        <f t="shared" si="2"/>
        <v>0</v>
      </c>
      <c r="S134" s="169">
        <v>0</v>
      </c>
      <c r="T134" s="170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71" t="s">
        <v>536</v>
      </c>
      <c r="AT134" s="171" t="s">
        <v>166</v>
      </c>
      <c r="AU134" s="171" t="s">
        <v>82</v>
      </c>
      <c r="AY134" s="14" t="s">
        <v>163</v>
      </c>
      <c r="BE134" s="172">
        <f t="shared" si="4"/>
        <v>0</v>
      </c>
      <c r="BF134" s="172">
        <f t="shared" si="5"/>
        <v>0</v>
      </c>
      <c r="BG134" s="172">
        <f t="shared" si="6"/>
        <v>0</v>
      </c>
      <c r="BH134" s="172">
        <f t="shared" si="7"/>
        <v>0</v>
      </c>
      <c r="BI134" s="172">
        <f t="shared" si="8"/>
        <v>0</v>
      </c>
      <c r="BJ134" s="14" t="s">
        <v>82</v>
      </c>
      <c r="BK134" s="172">
        <f t="shared" si="9"/>
        <v>0</v>
      </c>
      <c r="BL134" s="14" t="s">
        <v>536</v>
      </c>
      <c r="BM134" s="171" t="s">
        <v>520</v>
      </c>
    </row>
    <row r="135" spans="1:65" s="2" customFormat="1" ht="21.75" customHeight="1">
      <c r="A135" s="29"/>
      <c r="B135" s="158"/>
      <c r="C135" s="159" t="s">
        <v>536</v>
      </c>
      <c r="D135" s="159" t="s">
        <v>166</v>
      </c>
      <c r="E135" s="160" t="s">
        <v>2502</v>
      </c>
      <c r="F135" s="161" t="s">
        <v>2503</v>
      </c>
      <c r="G135" s="162" t="s">
        <v>1886</v>
      </c>
      <c r="H135" s="163">
        <v>4</v>
      </c>
      <c r="I135" s="164"/>
      <c r="J135" s="165">
        <f t="shared" si="0"/>
        <v>0</v>
      </c>
      <c r="K135" s="166"/>
      <c r="L135" s="30"/>
      <c r="M135" s="167" t="s">
        <v>1</v>
      </c>
      <c r="N135" s="168" t="s">
        <v>39</v>
      </c>
      <c r="O135" s="55"/>
      <c r="P135" s="169">
        <f t="shared" si="1"/>
        <v>0</v>
      </c>
      <c r="Q135" s="169">
        <v>0</v>
      </c>
      <c r="R135" s="169">
        <f t="shared" si="2"/>
        <v>0</v>
      </c>
      <c r="S135" s="169">
        <v>0</v>
      </c>
      <c r="T135" s="170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1" t="s">
        <v>536</v>
      </c>
      <c r="AT135" s="171" t="s">
        <v>166</v>
      </c>
      <c r="AU135" s="171" t="s">
        <v>82</v>
      </c>
      <c r="AY135" s="14" t="s">
        <v>163</v>
      </c>
      <c r="BE135" s="172">
        <f t="shared" si="4"/>
        <v>0</v>
      </c>
      <c r="BF135" s="172">
        <f t="shared" si="5"/>
        <v>0</v>
      </c>
      <c r="BG135" s="172">
        <f t="shared" si="6"/>
        <v>0</v>
      </c>
      <c r="BH135" s="172">
        <f t="shared" si="7"/>
        <v>0</v>
      </c>
      <c r="BI135" s="172">
        <f t="shared" si="8"/>
        <v>0</v>
      </c>
      <c r="BJ135" s="14" t="s">
        <v>82</v>
      </c>
      <c r="BK135" s="172">
        <f t="shared" si="9"/>
        <v>0</v>
      </c>
      <c r="BL135" s="14" t="s">
        <v>536</v>
      </c>
      <c r="BM135" s="171" t="s">
        <v>692</v>
      </c>
    </row>
    <row r="136" spans="1:65" s="2" customFormat="1" ht="33" customHeight="1">
      <c r="A136" s="29"/>
      <c r="B136" s="158"/>
      <c r="C136" s="159" t="s">
        <v>540</v>
      </c>
      <c r="D136" s="159" t="s">
        <v>166</v>
      </c>
      <c r="E136" s="160" t="s">
        <v>2504</v>
      </c>
      <c r="F136" s="161" t="s">
        <v>2505</v>
      </c>
      <c r="G136" s="162" t="s">
        <v>1886</v>
      </c>
      <c r="H136" s="163">
        <v>2</v>
      </c>
      <c r="I136" s="164"/>
      <c r="J136" s="165">
        <f t="shared" si="0"/>
        <v>0</v>
      </c>
      <c r="K136" s="166"/>
      <c r="L136" s="30"/>
      <c r="M136" s="167" t="s">
        <v>1</v>
      </c>
      <c r="N136" s="168" t="s">
        <v>39</v>
      </c>
      <c r="O136" s="55"/>
      <c r="P136" s="169">
        <f t="shared" si="1"/>
        <v>0</v>
      </c>
      <c r="Q136" s="169">
        <v>0</v>
      </c>
      <c r="R136" s="169">
        <f t="shared" si="2"/>
        <v>0</v>
      </c>
      <c r="S136" s="169">
        <v>0</v>
      </c>
      <c r="T136" s="170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1" t="s">
        <v>536</v>
      </c>
      <c r="AT136" s="171" t="s">
        <v>166</v>
      </c>
      <c r="AU136" s="171" t="s">
        <v>82</v>
      </c>
      <c r="AY136" s="14" t="s">
        <v>163</v>
      </c>
      <c r="BE136" s="172">
        <f t="shared" si="4"/>
        <v>0</v>
      </c>
      <c r="BF136" s="172">
        <f t="shared" si="5"/>
        <v>0</v>
      </c>
      <c r="BG136" s="172">
        <f t="shared" si="6"/>
        <v>0</v>
      </c>
      <c r="BH136" s="172">
        <f t="shared" si="7"/>
        <v>0</v>
      </c>
      <c r="BI136" s="172">
        <f t="shared" si="8"/>
        <v>0</v>
      </c>
      <c r="BJ136" s="14" t="s">
        <v>82</v>
      </c>
      <c r="BK136" s="172">
        <f t="shared" si="9"/>
        <v>0</v>
      </c>
      <c r="BL136" s="14" t="s">
        <v>536</v>
      </c>
      <c r="BM136" s="171" t="s">
        <v>788</v>
      </c>
    </row>
    <row r="137" spans="1:65" s="2" customFormat="1" ht="16.5" customHeight="1">
      <c r="A137" s="29"/>
      <c r="B137" s="158"/>
      <c r="C137" s="159" t="s">
        <v>560</v>
      </c>
      <c r="D137" s="159" t="s">
        <v>166</v>
      </c>
      <c r="E137" s="160" t="s">
        <v>2506</v>
      </c>
      <c r="F137" s="161" t="s">
        <v>2507</v>
      </c>
      <c r="G137" s="162" t="s">
        <v>1886</v>
      </c>
      <c r="H137" s="163">
        <v>7</v>
      </c>
      <c r="I137" s="164"/>
      <c r="J137" s="165">
        <f t="shared" si="0"/>
        <v>0</v>
      </c>
      <c r="K137" s="166"/>
      <c r="L137" s="30"/>
      <c r="M137" s="167" t="s">
        <v>1</v>
      </c>
      <c r="N137" s="168" t="s">
        <v>39</v>
      </c>
      <c r="O137" s="55"/>
      <c r="P137" s="169">
        <f t="shared" si="1"/>
        <v>0</v>
      </c>
      <c r="Q137" s="169">
        <v>0</v>
      </c>
      <c r="R137" s="169">
        <f t="shared" si="2"/>
        <v>0</v>
      </c>
      <c r="S137" s="169">
        <v>0</v>
      </c>
      <c r="T137" s="170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1" t="s">
        <v>536</v>
      </c>
      <c r="AT137" s="171" t="s">
        <v>166</v>
      </c>
      <c r="AU137" s="171" t="s">
        <v>82</v>
      </c>
      <c r="AY137" s="14" t="s">
        <v>163</v>
      </c>
      <c r="BE137" s="172">
        <f t="shared" si="4"/>
        <v>0</v>
      </c>
      <c r="BF137" s="172">
        <f t="shared" si="5"/>
        <v>0</v>
      </c>
      <c r="BG137" s="172">
        <f t="shared" si="6"/>
        <v>0</v>
      </c>
      <c r="BH137" s="172">
        <f t="shared" si="7"/>
        <v>0</v>
      </c>
      <c r="BI137" s="172">
        <f t="shared" si="8"/>
        <v>0</v>
      </c>
      <c r="BJ137" s="14" t="s">
        <v>82</v>
      </c>
      <c r="BK137" s="172">
        <f t="shared" si="9"/>
        <v>0</v>
      </c>
      <c r="BL137" s="14" t="s">
        <v>536</v>
      </c>
      <c r="BM137" s="171" t="s">
        <v>637</v>
      </c>
    </row>
    <row r="138" spans="1:65" s="2" customFormat="1" ht="16.5" customHeight="1">
      <c r="A138" s="29"/>
      <c r="B138" s="158"/>
      <c r="C138" s="159" t="s">
        <v>617</v>
      </c>
      <c r="D138" s="159" t="s">
        <v>166</v>
      </c>
      <c r="E138" s="160" t="s">
        <v>2508</v>
      </c>
      <c r="F138" s="161" t="s">
        <v>2509</v>
      </c>
      <c r="G138" s="162" t="s">
        <v>1886</v>
      </c>
      <c r="H138" s="163">
        <v>7</v>
      </c>
      <c r="I138" s="164"/>
      <c r="J138" s="165">
        <f t="shared" si="0"/>
        <v>0</v>
      </c>
      <c r="K138" s="166"/>
      <c r="L138" s="30"/>
      <c r="M138" s="167" t="s">
        <v>1</v>
      </c>
      <c r="N138" s="168" t="s">
        <v>39</v>
      </c>
      <c r="O138" s="55"/>
      <c r="P138" s="169">
        <f t="shared" si="1"/>
        <v>0</v>
      </c>
      <c r="Q138" s="169">
        <v>0</v>
      </c>
      <c r="R138" s="169">
        <f t="shared" si="2"/>
        <v>0</v>
      </c>
      <c r="S138" s="169">
        <v>0</v>
      </c>
      <c r="T138" s="170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1" t="s">
        <v>536</v>
      </c>
      <c r="AT138" s="171" t="s">
        <v>166</v>
      </c>
      <c r="AU138" s="171" t="s">
        <v>82</v>
      </c>
      <c r="AY138" s="14" t="s">
        <v>163</v>
      </c>
      <c r="BE138" s="172">
        <f t="shared" si="4"/>
        <v>0</v>
      </c>
      <c r="BF138" s="172">
        <f t="shared" si="5"/>
        <v>0</v>
      </c>
      <c r="BG138" s="172">
        <f t="shared" si="6"/>
        <v>0</v>
      </c>
      <c r="BH138" s="172">
        <f t="shared" si="7"/>
        <v>0</v>
      </c>
      <c r="BI138" s="172">
        <f t="shared" si="8"/>
        <v>0</v>
      </c>
      <c r="BJ138" s="14" t="s">
        <v>82</v>
      </c>
      <c r="BK138" s="172">
        <f t="shared" si="9"/>
        <v>0</v>
      </c>
      <c r="BL138" s="14" t="s">
        <v>536</v>
      </c>
      <c r="BM138" s="171" t="s">
        <v>641</v>
      </c>
    </row>
    <row r="139" spans="1:65" s="2" customFormat="1" ht="21.75" customHeight="1">
      <c r="A139" s="29"/>
      <c r="B139" s="158"/>
      <c r="C139" s="159" t="s">
        <v>544</v>
      </c>
      <c r="D139" s="159" t="s">
        <v>166</v>
      </c>
      <c r="E139" s="160" t="s">
        <v>2510</v>
      </c>
      <c r="F139" s="161" t="s">
        <v>2511</v>
      </c>
      <c r="G139" s="162" t="s">
        <v>1886</v>
      </c>
      <c r="H139" s="163">
        <v>3</v>
      </c>
      <c r="I139" s="164"/>
      <c r="J139" s="165">
        <f t="shared" si="0"/>
        <v>0</v>
      </c>
      <c r="K139" s="166"/>
      <c r="L139" s="30"/>
      <c r="M139" s="167" t="s">
        <v>1</v>
      </c>
      <c r="N139" s="168" t="s">
        <v>39</v>
      </c>
      <c r="O139" s="55"/>
      <c r="P139" s="169">
        <f t="shared" si="1"/>
        <v>0</v>
      </c>
      <c r="Q139" s="169">
        <v>0</v>
      </c>
      <c r="R139" s="169">
        <f t="shared" si="2"/>
        <v>0</v>
      </c>
      <c r="S139" s="169">
        <v>0</v>
      </c>
      <c r="T139" s="170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1" t="s">
        <v>536</v>
      </c>
      <c r="AT139" s="171" t="s">
        <v>166</v>
      </c>
      <c r="AU139" s="171" t="s">
        <v>82</v>
      </c>
      <c r="AY139" s="14" t="s">
        <v>163</v>
      </c>
      <c r="BE139" s="172">
        <f t="shared" si="4"/>
        <v>0</v>
      </c>
      <c r="BF139" s="172">
        <f t="shared" si="5"/>
        <v>0</v>
      </c>
      <c r="BG139" s="172">
        <f t="shared" si="6"/>
        <v>0</v>
      </c>
      <c r="BH139" s="172">
        <f t="shared" si="7"/>
        <v>0</v>
      </c>
      <c r="BI139" s="172">
        <f t="shared" si="8"/>
        <v>0</v>
      </c>
      <c r="BJ139" s="14" t="s">
        <v>82</v>
      </c>
      <c r="BK139" s="172">
        <f t="shared" si="9"/>
        <v>0</v>
      </c>
      <c r="BL139" s="14" t="s">
        <v>536</v>
      </c>
      <c r="BM139" s="171" t="s">
        <v>645</v>
      </c>
    </row>
    <row r="140" spans="1:65" s="2" customFormat="1" ht="21.75" customHeight="1">
      <c r="A140" s="29"/>
      <c r="B140" s="158"/>
      <c r="C140" s="159" t="s">
        <v>7</v>
      </c>
      <c r="D140" s="159" t="s">
        <v>166</v>
      </c>
      <c r="E140" s="160" t="s">
        <v>2512</v>
      </c>
      <c r="F140" s="161" t="s">
        <v>2513</v>
      </c>
      <c r="G140" s="162" t="s">
        <v>1886</v>
      </c>
      <c r="H140" s="163">
        <v>2</v>
      </c>
      <c r="I140" s="164"/>
      <c r="J140" s="165">
        <f t="shared" si="0"/>
        <v>0</v>
      </c>
      <c r="K140" s="166"/>
      <c r="L140" s="30"/>
      <c r="M140" s="167" t="s">
        <v>1</v>
      </c>
      <c r="N140" s="168" t="s">
        <v>39</v>
      </c>
      <c r="O140" s="55"/>
      <c r="P140" s="169">
        <f t="shared" si="1"/>
        <v>0</v>
      </c>
      <c r="Q140" s="169">
        <v>0</v>
      </c>
      <c r="R140" s="169">
        <f t="shared" si="2"/>
        <v>0</v>
      </c>
      <c r="S140" s="169">
        <v>0</v>
      </c>
      <c r="T140" s="170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1" t="s">
        <v>536</v>
      </c>
      <c r="AT140" s="171" t="s">
        <v>166</v>
      </c>
      <c r="AU140" s="171" t="s">
        <v>82</v>
      </c>
      <c r="AY140" s="14" t="s">
        <v>163</v>
      </c>
      <c r="BE140" s="172">
        <f t="shared" si="4"/>
        <v>0</v>
      </c>
      <c r="BF140" s="172">
        <f t="shared" si="5"/>
        <v>0</v>
      </c>
      <c r="BG140" s="172">
        <f t="shared" si="6"/>
        <v>0</v>
      </c>
      <c r="BH140" s="172">
        <f t="shared" si="7"/>
        <v>0</v>
      </c>
      <c r="BI140" s="172">
        <f t="shared" si="8"/>
        <v>0</v>
      </c>
      <c r="BJ140" s="14" t="s">
        <v>82</v>
      </c>
      <c r="BK140" s="172">
        <f t="shared" si="9"/>
        <v>0</v>
      </c>
      <c r="BL140" s="14" t="s">
        <v>536</v>
      </c>
      <c r="BM140" s="171" t="s">
        <v>516</v>
      </c>
    </row>
    <row r="141" spans="1:65" s="2" customFormat="1" ht="21.75" customHeight="1">
      <c r="A141" s="29"/>
      <c r="B141" s="158"/>
      <c r="C141" s="159" t="s">
        <v>584</v>
      </c>
      <c r="D141" s="159" t="s">
        <v>166</v>
      </c>
      <c r="E141" s="160" t="s">
        <v>2382</v>
      </c>
      <c r="F141" s="161" t="s">
        <v>2383</v>
      </c>
      <c r="G141" s="162" t="s">
        <v>1886</v>
      </c>
      <c r="H141" s="163">
        <v>2</v>
      </c>
      <c r="I141" s="164"/>
      <c r="J141" s="165">
        <f t="shared" si="0"/>
        <v>0</v>
      </c>
      <c r="K141" s="166"/>
      <c r="L141" s="30"/>
      <c r="M141" s="167" t="s">
        <v>1</v>
      </c>
      <c r="N141" s="168" t="s">
        <v>39</v>
      </c>
      <c r="O141" s="55"/>
      <c r="P141" s="169">
        <f t="shared" si="1"/>
        <v>0</v>
      </c>
      <c r="Q141" s="169">
        <v>0</v>
      </c>
      <c r="R141" s="169">
        <f t="shared" si="2"/>
        <v>0</v>
      </c>
      <c r="S141" s="169">
        <v>0</v>
      </c>
      <c r="T141" s="170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1" t="s">
        <v>536</v>
      </c>
      <c r="AT141" s="171" t="s">
        <v>166</v>
      </c>
      <c r="AU141" s="171" t="s">
        <v>82</v>
      </c>
      <c r="AY141" s="14" t="s">
        <v>163</v>
      </c>
      <c r="BE141" s="172">
        <f t="shared" si="4"/>
        <v>0</v>
      </c>
      <c r="BF141" s="172">
        <f t="shared" si="5"/>
        <v>0</v>
      </c>
      <c r="BG141" s="172">
        <f t="shared" si="6"/>
        <v>0</v>
      </c>
      <c r="BH141" s="172">
        <f t="shared" si="7"/>
        <v>0</v>
      </c>
      <c r="BI141" s="172">
        <f t="shared" si="8"/>
        <v>0</v>
      </c>
      <c r="BJ141" s="14" t="s">
        <v>82</v>
      </c>
      <c r="BK141" s="172">
        <f t="shared" si="9"/>
        <v>0</v>
      </c>
      <c r="BL141" s="14" t="s">
        <v>536</v>
      </c>
      <c r="BM141" s="171" t="s">
        <v>1468</v>
      </c>
    </row>
    <row r="142" spans="1:65" s="2" customFormat="1" ht="21.75" customHeight="1">
      <c r="A142" s="29"/>
      <c r="B142" s="158"/>
      <c r="C142" s="159" t="s">
        <v>580</v>
      </c>
      <c r="D142" s="159" t="s">
        <v>166</v>
      </c>
      <c r="E142" s="160" t="s">
        <v>2514</v>
      </c>
      <c r="F142" s="161" t="s">
        <v>2515</v>
      </c>
      <c r="G142" s="162" t="s">
        <v>1886</v>
      </c>
      <c r="H142" s="163">
        <v>1</v>
      </c>
      <c r="I142" s="164"/>
      <c r="J142" s="165">
        <f t="shared" si="0"/>
        <v>0</v>
      </c>
      <c r="K142" s="166"/>
      <c r="L142" s="30"/>
      <c r="M142" s="167" t="s">
        <v>1</v>
      </c>
      <c r="N142" s="168" t="s">
        <v>39</v>
      </c>
      <c r="O142" s="55"/>
      <c r="P142" s="169">
        <f t="shared" si="1"/>
        <v>0</v>
      </c>
      <c r="Q142" s="169">
        <v>0</v>
      </c>
      <c r="R142" s="169">
        <f t="shared" si="2"/>
        <v>0</v>
      </c>
      <c r="S142" s="169">
        <v>0</v>
      </c>
      <c r="T142" s="170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1" t="s">
        <v>536</v>
      </c>
      <c r="AT142" s="171" t="s">
        <v>166</v>
      </c>
      <c r="AU142" s="171" t="s">
        <v>82</v>
      </c>
      <c r="AY142" s="14" t="s">
        <v>163</v>
      </c>
      <c r="BE142" s="172">
        <f t="shared" si="4"/>
        <v>0</v>
      </c>
      <c r="BF142" s="172">
        <f t="shared" si="5"/>
        <v>0</v>
      </c>
      <c r="BG142" s="172">
        <f t="shared" si="6"/>
        <v>0</v>
      </c>
      <c r="BH142" s="172">
        <f t="shared" si="7"/>
        <v>0</v>
      </c>
      <c r="BI142" s="172">
        <f t="shared" si="8"/>
        <v>0</v>
      </c>
      <c r="BJ142" s="14" t="s">
        <v>82</v>
      </c>
      <c r="BK142" s="172">
        <f t="shared" si="9"/>
        <v>0</v>
      </c>
      <c r="BL142" s="14" t="s">
        <v>536</v>
      </c>
      <c r="BM142" s="171" t="s">
        <v>723</v>
      </c>
    </row>
    <row r="143" spans="1:65" s="2" customFormat="1" ht="21.75" customHeight="1">
      <c r="A143" s="29"/>
      <c r="B143" s="158"/>
      <c r="C143" s="159" t="s">
        <v>548</v>
      </c>
      <c r="D143" s="159" t="s">
        <v>166</v>
      </c>
      <c r="E143" s="160" t="s">
        <v>2516</v>
      </c>
      <c r="F143" s="161" t="s">
        <v>2517</v>
      </c>
      <c r="G143" s="162" t="s">
        <v>1886</v>
      </c>
      <c r="H143" s="163">
        <v>1</v>
      </c>
      <c r="I143" s="164"/>
      <c r="J143" s="165">
        <f t="shared" si="0"/>
        <v>0</v>
      </c>
      <c r="K143" s="166"/>
      <c r="L143" s="30"/>
      <c r="M143" s="167" t="s">
        <v>1</v>
      </c>
      <c r="N143" s="168" t="s">
        <v>39</v>
      </c>
      <c r="O143" s="55"/>
      <c r="P143" s="169">
        <f t="shared" si="1"/>
        <v>0</v>
      </c>
      <c r="Q143" s="169">
        <v>0</v>
      </c>
      <c r="R143" s="169">
        <f t="shared" si="2"/>
        <v>0</v>
      </c>
      <c r="S143" s="169">
        <v>0</v>
      </c>
      <c r="T143" s="170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1" t="s">
        <v>536</v>
      </c>
      <c r="AT143" s="171" t="s">
        <v>166</v>
      </c>
      <c r="AU143" s="171" t="s">
        <v>82</v>
      </c>
      <c r="AY143" s="14" t="s">
        <v>163</v>
      </c>
      <c r="BE143" s="172">
        <f t="shared" si="4"/>
        <v>0</v>
      </c>
      <c r="BF143" s="172">
        <f t="shared" si="5"/>
        <v>0</v>
      </c>
      <c r="BG143" s="172">
        <f t="shared" si="6"/>
        <v>0</v>
      </c>
      <c r="BH143" s="172">
        <f t="shared" si="7"/>
        <v>0</v>
      </c>
      <c r="BI143" s="172">
        <f t="shared" si="8"/>
        <v>0</v>
      </c>
      <c r="BJ143" s="14" t="s">
        <v>82</v>
      </c>
      <c r="BK143" s="172">
        <f t="shared" si="9"/>
        <v>0</v>
      </c>
      <c r="BL143" s="14" t="s">
        <v>536</v>
      </c>
      <c r="BM143" s="171" t="s">
        <v>225</v>
      </c>
    </row>
    <row r="144" spans="1:65" s="2" customFormat="1" ht="21.75" customHeight="1">
      <c r="A144" s="29"/>
      <c r="B144" s="158"/>
      <c r="C144" s="159" t="s">
        <v>272</v>
      </c>
      <c r="D144" s="159" t="s">
        <v>166</v>
      </c>
      <c r="E144" s="160" t="s">
        <v>2518</v>
      </c>
      <c r="F144" s="161" t="s">
        <v>2519</v>
      </c>
      <c r="G144" s="162" t="s">
        <v>1886</v>
      </c>
      <c r="H144" s="163">
        <v>2</v>
      </c>
      <c r="I144" s="164"/>
      <c r="J144" s="165">
        <f t="shared" si="0"/>
        <v>0</v>
      </c>
      <c r="K144" s="166"/>
      <c r="L144" s="30"/>
      <c r="M144" s="167" t="s">
        <v>1</v>
      </c>
      <c r="N144" s="168" t="s">
        <v>39</v>
      </c>
      <c r="O144" s="55"/>
      <c r="P144" s="169">
        <f t="shared" si="1"/>
        <v>0</v>
      </c>
      <c r="Q144" s="169">
        <v>0</v>
      </c>
      <c r="R144" s="169">
        <f t="shared" si="2"/>
        <v>0</v>
      </c>
      <c r="S144" s="169">
        <v>0</v>
      </c>
      <c r="T144" s="170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1" t="s">
        <v>536</v>
      </c>
      <c r="AT144" s="171" t="s">
        <v>166</v>
      </c>
      <c r="AU144" s="171" t="s">
        <v>82</v>
      </c>
      <c r="AY144" s="14" t="s">
        <v>163</v>
      </c>
      <c r="BE144" s="172">
        <f t="shared" si="4"/>
        <v>0</v>
      </c>
      <c r="BF144" s="172">
        <f t="shared" si="5"/>
        <v>0</v>
      </c>
      <c r="BG144" s="172">
        <f t="shared" si="6"/>
        <v>0</v>
      </c>
      <c r="BH144" s="172">
        <f t="shared" si="7"/>
        <v>0</v>
      </c>
      <c r="BI144" s="172">
        <f t="shared" si="8"/>
        <v>0</v>
      </c>
      <c r="BJ144" s="14" t="s">
        <v>82</v>
      </c>
      <c r="BK144" s="172">
        <f t="shared" si="9"/>
        <v>0</v>
      </c>
      <c r="BL144" s="14" t="s">
        <v>536</v>
      </c>
      <c r="BM144" s="171" t="s">
        <v>213</v>
      </c>
    </row>
    <row r="145" spans="1:65" s="2" customFormat="1" ht="21.75" customHeight="1">
      <c r="A145" s="29"/>
      <c r="B145" s="158"/>
      <c r="C145" s="159" t="s">
        <v>268</v>
      </c>
      <c r="D145" s="159" t="s">
        <v>166</v>
      </c>
      <c r="E145" s="160" t="s">
        <v>2520</v>
      </c>
      <c r="F145" s="161" t="s">
        <v>2521</v>
      </c>
      <c r="G145" s="162" t="s">
        <v>1886</v>
      </c>
      <c r="H145" s="163">
        <v>2</v>
      </c>
      <c r="I145" s="164"/>
      <c r="J145" s="165">
        <f t="shared" si="0"/>
        <v>0</v>
      </c>
      <c r="K145" s="166"/>
      <c r="L145" s="30"/>
      <c r="M145" s="167" t="s">
        <v>1</v>
      </c>
      <c r="N145" s="168" t="s">
        <v>39</v>
      </c>
      <c r="O145" s="55"/>
      <c r="P145" s="169">
        <f t="shared" si="1"/>
        <v>0</v>
      </c>
      <c r="Q145" s="169">
        <v>0</v>
      </c>
      <c r="R145" s="169">
        <f t="shared" si="2"/>
        <v>0</v>
      </c>
      <c r="S145" s="169">
        <v>0</v>
      </c>
      <c r="T145" s="170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1" t="s">
        <v>536</v>
      </c>
      <c r="AT145" s="171" t="s">
        <v>166</v>
      </c>
      <c r="AU145" s="171" t="s">
        <v>82</v>
      </c>
      <c r="AY145" s="14" t="s">
        <v>163</v>
      </c>
      <c r="BE145" s="172">
        <f t="shared" si="4"/>
        <v>0</v>
      </c>
      <c r="BF145" s="172">
        <f t="shared" si="5"/>
        <v>0</v>
      </c>
      <c r="BG145" s="172">
        <f t="shared" si="6"/>
        <v>0</v>
      </c>
      <c r="BH145" s="172">
        <f t="shared" si="7"/>
        <v>0</v>
      </c>
      <c r="BI145" s="172">
        <f t="shared" si="8"/>
        <v>0</v>
      </c>
      <c r="BJ145" s="14" t="s">
        <v>82</v>
      </c>
      <c r="BK145" s="172">
        <f t="shared" si="9"/>
        <v>0</v>
      </c>
      <c r="BL145" s="14" t="s">
        <v>536</v>
      </c>
      <c r="BM145" s="171" t="s">
        <v>1497</v>
      </c>
    </row>
    <row r="146" spans="1:65" s="2" customFormat="1" ht="21.75" customHeight="1">
      <c r="A146" s="29"/>
      <c r="B146" s="158"/>
      <c r="C146" s="159" t="s">
        <v>264</v>
      </c>
      <c r="D146" s="159" t="s">
        <v>166</v>
      </c>
      <c r="E146" s="160" t="s">
        <v>2522</v>
      </c>
      <c r="F146" s="161" t="s">
        <v>2523</v>
      </c>
      <c r="G146" s="162" t="s">
        <v>1886</v>
      </c>
      <c r="H146" s="163">
        <v>2</v>
      </c>
      <c r="I146" s="164"/>
      <c r="J146" s="165">
        <f t="shared" si="0"/>
        <v>0</v>
      </c>
      <c r="K146" s="166"/>
      <c r="L146" s="30"/>
      <c r="M146" s="167" t="s">
        <v>1</v>
      </c>
      <c r="N146" s="168" t="s">
        <v>39</v>
      </c>
      <c r="O146" s="55"/>
      <c r="P146" s="169">
        <f t="shared" si="1"/>
        <v>0</v>
      </c>
      <c r="Q146" s="169">
        <v>0</v>
      </c>
      <c r="R146" s="169">
        <f t="shared" si="2"/>
        <v>0</v>
      </c>
      <c r="S146" s="169">
        <v>0</v>
      </c>
      <c r="T146" s="170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1" t="s">
        <v>536</v>
      </c>
      <c r="AT146" s="171" t="s">
        <v>166</v>
      </c>
      <c r="AU146" s="171" t="s">
        <v>82</v>
      </c>
      <c r="AY146" s="14" t="s">
        <v>163</v>
      </c>
      <c r="BE146" s="172">
        <f t="shared" si="4"/>
        <v>0</v>
      </c>
      <c r="BF146" s="172">
        <f t="shared" si="5"/>
        <v>0</v>
      </c>
      <c r="BG146" s="172">
        <f t="shared" si="6"/>
        <v>0</v>
      </c>
      <c r="BH146" s="172">
        <f t="shared" si="7"/>
        <v>0</v>
      </c>
      <c r="BI146" s="172">
        <f t="shared" si="8"/>
        <v>0</v>
      </c>
      <c r="BJ146" s="14" t="s">
        <v>82</v>
      </c>
      <c r="BK146" s="172">
        <f t="shared" si="9"/>
        <v>0</v>
      </c>
      <c r="BL146" s="14" t="s">
        <v>536</v>
      </c>
      <c r="BM146" s="171" t="s">
        <v>1505</v>
      </c>
    </row>
    <row r="147" spans="1:65" s="2" customFormat="1" ht="16.5" customHeight="1">
      <c r="A147" s="29"/>
      <c r="B147" s="158"/>
      <c r="C147" s="159" t="s">
        <v>501</v>
      </c>
      <c r="D147" s="159" t="s">
        <v>166</v>
      </c>
      <c r="E147" s="160" t="s">
        <v>2524</v>
      </c>
      <c r="F147" s="161" t="s">
        <v>2525</v>
      </c>
      <c r="G147" s="162" t="s">
        <v>287</v>
      </c>
      <c r="H147" s="163">
        <v>220</v>
      </c>
      <c r="I147" s="164"/>
      <c r="J147" s="165">
        <f t="shared" si="0"/>
        <v>0</v>
      </c>
      <c r="K147" s="166"/>
      <c r="L147" s="30"/>
      <c r="M147" s="167" t="s">
        <v>1</v>
      </c>
      <c r="N147" s="168" t="s">
        <v>39</v>
      </c>
      <c r="O147" s="55"/>
      <c r="P147" s="169">
        <f t="shared" si="1"/>
        <v>0</v>
      </c>
      <c r="Q147" s="169">
        <v>0</v>
      </c>
      <c r="R147" s="169">
        <f t="shared" si="2"/>
        <v>0</v>
      </c>
      <c r="S147" s="169">
        <v>0</v>
      </c>
      <c r="T147" s="170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1" t="s">
        <v>536</v>
      </c>
      <c r="AT147" s="171" t="s">
        <v>166</v>
      </c>
      <c r="AU147" s="171" t="s">
        <v>82</v>
      </c>
      <c r="AY147" s="14" t="s">
        <v>163</v>
      </c>
      <c r="BE147" s="172">
        <f t="shared" si="4"/>
        <v>0</v>
      </c>
      <c r="BF147" s="172">
        <f t="shared" si="5"/>
        <v>0</v>
      </c>
      <c r="BG147" s="172">
        <f t="shared" si="6"/>
        <v>0</v>
      </c>
      <c r="BH147" s="172">
        <f t="shared" si="7"/>
        <v>0</v>
      </c>
      <c r="BI147" s="172">
        <f t="shared" si="8"/>
        <v>0</v>
      </c>
      <c r="BJ147" s="14" t="s">
        <v>82</v>
      </c>
      <c r="BK147" s="172">
        <f t="shared" si="9"/>
        <v>0</v>
      </c>
      <c r="BL147" s="14" t="s">
        <v>536</v>
      </c>
      <c r="BM147" s="171" t="s">
        <v>1513</v>
      </c>
    </row>
    <row r="148" spans="1:65" s="2" customFormat="1" ht="16.5" customHeight="1">
      <c r="A148" s="29"/>
      <c r="B148" s="158"/>
      <c r="C148" s="159" t="s">
        <v>505</v>
      </c>
      <c r="D148" s="159" t="s">
        <v>166</v>
      </c>
      <c r="E148" s="160" t="s">
        <v>2526</v>
      </c>
      <c r="F148" s="161" t="s">
        <v>2527</v>
      </c>
      <c r="G148" s="162" t="s">
        <v>287</v>
      </c>
      <c r="H148" s="163">
        <v>175</v>
      </c>
      <c r="I148" s="164"/>
      <c r="J148" s="165">
        <f t="shared" si="0"/>
        <v>0</v>
      </c>
      <c r="K148" s="166"/>
      <c r="L148" s="30"/>
      <c r="M148" s="167" t="s">
        <v>1</v>
      </c>
      <c r="N148" s="168" t="s">
        <v>39</v>
      </c>
      <c r="O148" s="55"/>
      <c r="P148" s="169">
        <f t="shared" si="1"/>
        <v>0</v>
      </c>
      <c r="Q148" s="169">
        <v>0</v>
      </c>
      <c r="R148" s="169">
        <f t="shared" si="2"/>
        <v>0</v>
      </c>
      <c r="S148" s="169">
        <v>0</v>
      </c>
      <c r="T148" s="170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1" t="s">
        <v>536</v>
      </c>
      <c r="AT148" s="171" t="s">
        <v>166</v>
      </c>
      <c r="AU148" s="171" t="s">
        <v>82</v>
      </c>
      <c r="AY148" s="14" t="s">
        <v>163</v>
      </c>
      <c r="BE148" s="172">
        <f t="shared" si="4"/>
        <v>0</v>
      </c>
      <c r="BF148" s="172">
        <f t="shared" si="5"/>
        <v>0</v>
      </c>
      <c r="BG148" s="172">
        <f t="shared" si="6"/>
        <v>0</v>
      </c>
      <c r="BH148" s="172">
        <f t="shared" si="7"/>
        <v>0</v>
      </c>
      <c r="BI148" s="172">
        <f t="shared" si="8"/>
        <v>0</v>
      </c>
      <c r="BJ148" s="14" t="s">
        <v>82</v>
      </c>
      <c r="BK148" s="172">
        <f t="shared" si="9"/>
        <v>0</v>
      </c>
      <c r="BL148" s="14" t="s">
        <v>536</v>
      </c>
      <c r="BM148" s="171" t="s">
        <v>1521</v>
      </c>
    </row>
    <row r="149" spans="1:65" s="2" customFormat="1" ht="16.5" customHeight="1">
      <c r="A149" s="29"/>
      <c r="B149" s="158"/>
      <c r="C149" s="159" t="s">
        <v>520</v>
      </c>
      <c r="D149" s="159" t="s">
        <v>166</v>
      </c>
      <c r="E149" s="160" t="s">
        <v>2528</v>
      </c>
      <c r="F149" s="161" t="s">
        <v>2529</v>
      </c>
      <c r="G149" s="162" t="s">
        <v>287</v>
      </c>
      <c r="H149" s="163">
        <v>180</v>
      </c>
      <c r="I149" s="164"/>
      <c r="J149" s="165">
        <f t="shared" si="0"/>
        <v>0</v>
      </c>
      <c r="K149" s="166"/>
      <c r="L149" s="30"/>
      <c r="M149" s="167" t="s">
        <v>1</v>
      </c>
      <c r="N149" s="168" t="s">
        <v>39</v>
      </c>
      <c r="O149" s="55"/>
      <c r="P149" s="169">
        <f t="shared" si="1"/>
        <v>0</v>
      </c>
      <c r="Q149" s="169">
        <v>0</v>
      </c>
      <c r="R149" s="169">
        <f t="shared" si="2"/>
        <v>0</v>
      </c>
      <c r="S149" s="169">
        <v>0</v>
      </c>
      <c r="T149" s="170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1" t="s">
        <v>536</v>
      </c>
      <c r="AT149" s="171" t="s">
        <v>166</v>
      </c>
      <c r="AU149" s="171" t="s">
        <v>82</v>
      </c>
      <c r="AY149" s="14" t="s">
        <v>163</v>
      </c>
      <c r="BE149" s="172">
        <f t="shared" si="4"/>
        <v>0</v>
      </c>
      <c r="BF149" s="172">
        <f t="shared" si="5"/>
        <v>0</v>
      </c>
      <c r="BG149" s="172">
        <f t="shared" si="6"/>
        <v>0</v>
      </c>
      <c r="BH149" s="172">
        <f t="shared" si="7"/>
        <v>0</v>
      </c>
      <c r="BI149" s="172">
        <f t="shared" si="8"/>
        <v>0</v>
      </c>
      <c r="BJ149" s="14" t="s">
        <v>82</v>
      </c>
      <c r="BK149" s="172">
        <f t="shared" si="9"/>
        <v>0</v>
      </c>
      <c r="BL149" s="14" t="s">
        <v>536</v>
      </c>
      <c r="BM149" s="171" t="s">
        <v>466</v>
      </c>
    </row>
    <row r="150" spans="1:65" s="2" customFormat="1" ht="16.5" customHeight="1">
      <c r="A150" s="29"/>
      <c r="B150" s="158"/>
      <c r="C150" s="159" t="s">
        <v>776</v>
      </c>
      <c r="D150" s="159" t="s">
        <v>166</v>
      </c>
      <c r="E150" s="160" t="s">
        <v>2530</v>
      </c>
      <c r="F150" s="161" t="s">
        <v>2531</v>
      </c>
      <c r="G150" s="162" t="s">
        <v>287</v>
      </c>
      <c r="H150" s="163">
        <v>1470</v>
      </c>
      <c r="I150" s="164"/>
      <c r="J150" s="165">
        <f t="shared" si="0"/>
        <v>0</v>
      </c>
      <c r="K150" s="166"/>
      <c r="L150" s="30"/>
      <c r="M150" s="167" t="s">
        <v>1</v>
      </c>
      <c r="N150" s="168" t="s">
        <v>39</v>
      </c>
      <c r="O150" s="55"/>
      <c r="P150" s="169">
        <f t="shared" si="1"/>
        <v>0</v>
      </c>
      <c r="Q150" s="169">
        <v>0</v>
      </c>
      <c r="R150" s="169">
        <f t="shared" si="2"/>
        <v>0</v>
      </c>
      <c r="S150" s="169">
        <v>0</v>
      </c>
      <c r="T150" s="170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1" t="s">
        <v>536</v>
      </c>
      <c r="AT150" s="171" t="s">
        <v>166</v>
      </c>
      <c r="AU150" s="171" t="s">
        <v>82</v>
      </c>
      <c r="AY150" s="14" t="s">
        <v>163</v>
      </c>
      <c r="BE150" s="172">
        <f t="shared" si="4"/>
        <v>0</v>
      </c>
      <c r="BF150" s="172">
        <f t="shared" si="5"/>
        <v>0</v>
      </c>
      <c r="BG150" s="172">
        <f t="shared" si="6"/>
        <v>0</v>
      </c>
      <c r="BH150" s="172">
        <f t="shared" si="7"/>
        <v>0</v>
      </c>
      <c r="BI150" s="172">
        <f t="shared" si="8"/>
        <v>0</v>
      </c>
      <c r="BJ150" s="14" t="s">
        <v>82</v>
      </c>
      <c r="BK150" s="172">
        <f t="shared" si="9"/>
        <v>0</v>
      </c>
      <c r="BL150" s="14" t="s">
        <v>536</v>
      </c>
      <c r="BM150" s="171" t="s">
        <v>689</v>
      </c>
    </row>
    <row r="151" spans="1:65" s="2" customFormat="1" ht="16.5" customHeight="1">
      <c r="A151" s="29"/>
      <c r="B151" s="158"/>
      <c r="C151" s="159" t="s">
        <v>692</v>
      </c>
      <c r="D151" s="159" t="s">
        <v>166</v>
      </c>
      <c r="E151" s="160" t="s">
        <v>2532</v>
      </c>
      <c r="F151" s="161" t="s">
        <v>2533</v>
      </c>
      <c r="G151" s="162" t="s">
        <v>475</v>
      </c>
      <c r="H151" s="163">
        <v>1</v>
      </c>
      <c r="I151" s="164"/>
      <c r="J151" s="165">
        <f t="shared" si="0"/>
        <v>0</v>
      </c>
      <c r="K151" s="166"/>
      <c r="L151" s="30"/>
      <c r="M151" s="167" t="s">
        <v>1</v>
      </c>
      <c r="N151" s="168" t="s">
        <v>39</v>
      </c>
      <c r="O151" s="55"/>
      <c r="P151" s="169">
        <f t="shared" si="1"/>
        <v>0</v>
      </c>
      <c r="Q151" s="169">
        <v>0</v>
      </c>
      <c r="R151" s="169">
        <f t="shared" si="2"/>
        <v>0</v>
      </c>
      <c r="S151" s="169">
        <v>0</v>
      </c>
      <c r="T151" s="170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1" t="s">
        <v>536</v>
      </c>
      <c r="AT151" s="171" t="s">
        <v>166</v>
      </c>
      <c r="AU151" s="171" t="s">
        <v>82</v>
      </c>
      <c r="AY151" s="14" t="s">
        <v>163</v>
      </c>
      <c r="BE151" s="172">
        <f t="shared" si="4"/>
        <v>0</v>
      </c>
      <c r="BF151" s="172">
        <f t="shared" si="5"/>
        <v>0</v>
      </c>
      <c r="BG151" s="172">
        <f t="shared" si="6"/>
        <v>0</v>
      </c>
      <c r="BH151" s="172">
        <f t="shared" si="7"/>
        <v>0</v>
      </c>
      <c r="BI151" s="172">
        <f t="shared" si="8"/>
        <v>0</v>
      </c>
      <c r="BJ151" s="14" t="s">
        <v>82</v>
      </c>
      <c r="BK151" s="172">
        <f t="shared" si="9"/>
        <v>0</v>
      </c>
      <c r="BL151" s="14" t="s">
        <v>536</v>
      </c>
      <c r="BM151" s="171" t="s">
        <v>715</v>
      </c>
    </row>
    <row r="152" spans="1:65" s="12" customFormat="1" ht="25.9" customHeight="1">
      <c r="B152" s="145"/>
      <c r="D152" s="146" t="s">
        <v>73</v>
      </c>
      <c r="E152" s="147" t="s">
        <v>2423</v>
      </c>
      <c r="F152" s="147" t="s">
        <v>2424</v>
      </c>
      <c r="I152" s="148"/>
      <c r="J152" s="149">
        <f>BK152</f>
        <v>0</v>
      </c>
      <c r="L152" s="145"/>
      <c r="M152" s="150"/>
      <c r="N152" s="151"/>
      <c r="O152" s="151"/>
      <c r="P152" s="152">
        <f>SUM(P153:P179)</f>
        <v>0</v>
      </c>
      <c r="Q152" s="151"/>
      <c r="R152" s="152">
        <f>SUM(R153:R179)</f>
        <v>0</v>
      </c>
      <c r="S152" s="151"/>
      <c r="T152" s="153">
        <f>SUM(T153:T179)</f>
        <v>0</v>
      </c>
      <c r="AR152" s="146" t="s">
        <v>84</v>
      </c>
      <c r="AT152" s="154" t="s">
        <v>73</v>
      </c>
      <c r="AU152" s="154" t="s">
        <v>74</v>
      </c>
      <c r="AY152" s="146" t="s">
        <v>163</v>
      </c>
      <c r="BK152" s="155">
        <f>SUM(BK153:BK179)</f>
        <v>0</v>
      </c>
    </row>
    <row r="153" spans="1:65" s="2" customFormat="1" ht="21.75" customHeight="1">
      <c r="A153" s="29"/>
      <c r="B153" s="158"/>
      <c r="C153" s="159" t="s">
        <v>784</v>
      </c>
      <c r="D153" s="159" t="s">
        <v>166</v>
      </c>
      <c r="E153" s="160" t="s">
        <v>2425</v>
      </c>
      <c r="F153" s="161" t="s">
        <v>2426</v>
      </c>
      <c r="G153" s="162" t="s">
        <v>287</v>
      </c>
      <c r="H153" s="163">
        <v>220</v>
      </c>
      <c r="I153" s="164"/>
      <c r="J153" s="165">
        <f t="shared" ref="J153:J179" si="10">ROUND(I153*H153,2)</f>
        <v>0</v>
      </c>
      <c r="K153" s="166"/>
      <c r="L153" s="30"/>
      <c r="M153" s="167" t="s">
        <v>1</v>
      </c>
      <c r="N153" s="168" t="s">
        <v>39</v>
      </c>
      <c r="O153" s="55"/>
      <c r="P153" s="169">
        <f t="shared" ref="P153:P179" si="11">O153*H153</f>
        <v>0</v>
      </c>
      <c r="Q153" s="169">
        <v>0</v>
      </c>
      <c r="R153" s="169">
        <f t="shared" ref="R153:R179" si="12">Q153*H153</f>
        <v>0</v>
      </c>
      <c r="S153" s="169">
        <v>0</v>
      </c>
      <c r="T153" s="170">
        <f t="shared" ref="T153:T179" si="13"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1" t="s">
        <v>536</v>
      </c>
      <c r="AT153" s="171" t="s">
        <v>166</v>
      </c>
      <c r="AU153" s="171" t="s">
        <v>82</v>
      </c>
      <c r="AY153" s="14" t="s">
        <v>163</v>
      </c>
      <c r="BE153" s="172">
        <f t="shared" ref="BE153:BE179" si="14">IF(N153="základní",J153,0)</f>
        <v>0</v>
      </c>
      <c r="BF153" s="172">
        <f t="shared" ref="BF153:BF179" si="15">IF(N153="snížená",J153,0)</f>
        <v>0</v>
      </c>
      <c r="BG153" s="172">
        <f t="shared" ref="BG153:BG179" si="16">IF(N153="zákl. přenesená",J153,0)</f>
        <v>0</v>
      </c>
      <c r="BH153" s="172">
        <f t="shared" ref="BH153:BH179" si="17">IF(N153="sníž. přenesená",J153,0)</f>
        <v>0</v>
      </c>
      <c r="BI153" s="172">
        <f t="shared" ref="BI153:BI179" si="18">IF(N153="nulová",J153,0)</f>
        <v>0</v>
      </c>
      <c r="BJ153" s="14" t="s">
        <v>82</v>
      </c>
      <c r="BK153" s="172">
        <f t="shared" ref="BK153:BK179" si="19">ROUND(I153*H153,2)</f>
        <v>0</v>
      </c>
      <c r="BL153" s="14" t="s">
        <v>536</v>
      </c>
      <c r="BM153" s="171" t="s">
        <v>731</v>
      </c>
    </row>
    <row r="154" spans="1:65" s="2" customFormat="1" ht="21.75" customHeight="1">
      <c r="A154" s="29"/>
      <c r="B154" s="158"/>
      <c r="C154" s="159" t="s">
        <v>788</v>
      </c>
      <c r="D154" s="159" t="s">
        <v>166</v>
      </c>
      <c r="E154" s="160" t="s">
        <v>2437</v>
      </c>
      <c r="F154" s="161" t="s">
        <v>2438</v>
      </c>
      <c r="G154" s="162" t="s">
        <v>287</v>
      </c>
      <c r="H154" s="163">
        <v>1470</v>
      </c>
      <c r="I154" s="164"/>
      <c r="J154" s="165">
        <f t="shared" si="10"/>
        <v>0</v>
      </c>
      <c r="K154" s="166"/>
      <c r="L154" s="30"/>
      <c r="M154" s="167" t="s">
        <v>1</v>
      </c>
      <c r="N154" s="168" t="s">
        <v>39</v>
      </c>
      <c r="O154" s="55"/>
      <c r="P154" s="169">
        <f t="shared" si="11"/>
        <v>0</v>
      </c>
      <c r="Q154" s="169">
        <v>0</v>
      </c>
      <c r="R154" s="169">
        <f t="shared" si="12"/>
        <v>0</v>
      </c>
      <c r="S154" s="169">
        <v>0</v>
      </c>
      <c r="T154" s="170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1" t="s">
        <v>536</v>
      </c>
      <c r="AT154" s="171" t="s">
        <v>166</v>
      </c>
      <c r="AU154" s="171" t="s">
        <v>82</v>
      </c>
      <c r="AY154" s="14" t="s">
        <v>163</v>
      </c>
      <c r="BE154" s="172">
        <f t="shared" si="14"/>
        <v>0</v>
      </c>
      <c r="BF154" s="172">
        <f t="shared" si="15"/>
        <v>0</v>
      </c>
      <c r="BG154" s="172">
        <f t="shared" si="16"/>
        <v>0</v>
      </c>
      <c r="BH154" s="172">
        <f t="shared" si="17"/>
        <v>0</v>
      </c>
      <c r="BI154" s="172">
        <f t="shared" si="18"/>
        <v>0</v>
      </c>
      <c r="BJ154" s="14" t="s">
        <v>82</v>
      </c>
      <c r="BK154" s="172">
        <f t="shared" si="19"/>
        <v>0</v>
      </c>
      <c r="BL154" s="14" t="s">
        <v>536</v>
      </c>
      <c r="BM154" s="171" t="s">
        <v>739</v>
      </c>
    </row>
    <row r="155" spans="1:65" s="2" customFormat="1" ht="16.5" customHeight="1">
      <c r="A155" s="29"/>
      <c r="B155" s="158"/>
      <c r="C155" s="159" t="s">
        <v>629</v>
      </c>
      <c r="D155" s="159" t="s">
        <v>166</v>
      </c>
      <c r="E155" s="160" t="s">
        <v>2534</v>
      </c>
      <c r="F155" s="161" t="s">
        <v>2535</v>
      </c>
      <c r="G155" s="162" t="s">
        <v>1886</v>
      </c>
      <c r="H155" s="163">
        <v>1</v>
      </c>
      <c r="I155" s="164"/>
      <c r="J155" s="165">
        <f t="shared" si="10"/>
        <v>0</v>
      </c>
      <c r="K155" s="166"/>
      <c r="L155" s="30"/>
      <c r="M155" s="167" t="s">
        <v>1</v>
      </c>
      <c r="N155" s="168" t="s">
        <v>39</v>
      </c>
      <c r="O155" s="55"/>
      <c r="P155" s="169">
        <f t="shared" si="11"/>
        <v>0</v>
      </c>
      <c r="Q155" s="169">
        <v>0</v>
      </c>
      <c r="R155" s="169">
        <f t="shared" si="12"/>
        <v>0</v>
      </c>
      <c r="S155" s="169">
        <v>0</v>
      </c>
      <c r="T155" s="170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1" t="s">
        <v>536</v>
      </c>
      <c r="AT155" s="171" t="s">
        <v>166</v>
      </c>
      <c r="AU155" s="171" t="s">
        <v>82</v>
      </c>
      <c r="AY155" s="14" t="s">
        <v>163</v>
      </c>
      <c r="BE155" s="172">
        <f t="shared" si="14"/>
        <v>0</v>
      </c>
      <c r="BF155" s="172">
        <f t="shared" si="15"/>
        <v>0</v>
      </c>
      <c r="BG155" s="172">
        <f t="shared" si="16"/>
        <v>0</v>
      </c>
      <c r="BH155" s="172">
        <f t="shared" si="17"/>
        <v>0</v>
      </c>
      <c r="BI155" s="172">
        <f t="shared" si="18"/>
        <v>0</v>
      </c>
      <c r="BJ155" s="14" t="s">
        <v>82</v>
      </c>
      <c r="BK155" s="172">
        <f t="shared" si="19"/>
        <v>0</v>
      </c>
      <c r="BL155" s="14" t="s">
        <v>536</v>
      </c>
      <c r="BM155" s="171" t="s">
        <v>747</v>
      </c>
    </row>
    <row r="156" spans="1:65" s="2" customFormat="1" ht="16.5" customHeight="1">
      <c r="A156" s="29"/>
      <c r="B156" s="158"/>
      <c r="C156" s="159" t="s">
        <v>637</v>
      </c>
      <c r="D156" s="159" t="s">
        <v>166</v>
      </c>
      <c r="E156" s="160" t="s">
        <v>2536</v>
      </c>
      <c r="F156" s="161" t="s">
        <v>2537</v>
      </c>
      <c r="G156" s="162" t="s">
        <v>2538</v>
      </c>
      <c r="H156" s="163">
        <v>1</v>
      </c>
      <c r="I156" s="164"/>
      <c r="J156" s="165">
        <f t="shared" si="10"/>
        <v>0</v>
      </c>
      <c r="K156" s="166"/>
      <c r="L156" s="30"/>
      <c r="M156" s="167" t="s">
        <v>1</v>
      </c>
      <c r="N156" s="168" t="s">
        <v>39</v>
      </c>
      <c r="O156" s="55"/>
      <c r="P156" s="169">
        <f t="shared" si="11"/>
        <v>0</v>
      </c>
      <c r="Q156" s="169">
        <v>0</v>
      </c>
      <c r="R156" s="169">
        <f t="shared" si="12"/>
        <v>0</v>
      </c>
      <c r="S156" s="169">
        <v>0</v>
      </c>
      <c r="T156" s="170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1" t="s">
        <v>536</v>
      </c>
      <c r="AT156" s="171" t="s">
        <v>166</v>
      </c>
      <c r="AU156" s="171" t="s">
        <v>82</v>
      </c>
      <c r="AY156" s="14" t="s">
        <v>163</v>
      </c>
      <c r="BE156" s="172">
        <f t="shared" si="14"/>
        <v>0</v>
      </c>
      <c r="BF156" s="172">
        <f t="shared" si="15"/>
        <v>0</v>
      </c>
      <c r="BG156" s="172">
        <f t="shared" si="16"/>
        <v>0</v>
      </c>
      <c r="BH156" s="172">
        <f t="shared" si="17"/>
        <v>0</v>
      </c>
      <c r="BI156" s="172">
        <f t="shared" si="18"/>
        <v>0</v>
      </c>
      <c r="BJ156" s="14" t="s">
        <v>82</v>
      </c>
      <c r="BK156" s="172">
        <f t="shared" si="19"/>
        <v>0</v>
      </c>
      <c r="BL156" s="14" t="s">
        <v>536</v>
      </c>
      <c r="BM156" s="171" t="s">
        <v>221</v>
      </c>
    </row>
    <row r="157" spans="1:65" s="2" customFormat="1" ht="16.5" customHeight="1">
      <c r="A157" s="29"/>
      <c r="B157" s="158"/>
      <c r="C157" s="159" t="s">
        <v>633</v>
      </c>
      <c r="D157" s="159" t="s">
        <v>166</v>
      </c>
      <c r="E157" s="160" t="s">
        <v>2539</v>
      </c>
      <c r="F157" s="161" t="s">
        <v>2450</v>
      </c>
      <c r="G157" s="162" t="s">
        <v>475</v>
      </c>
      <c r="H157" s="163">
        <v>1</v>
      </c>
      <c r="I157" s="164"/>
      <c r="J157" s="165">
        <f t="shared" si="10"/>
        <v>0</v>
      </c>
      <c r="K157" s="166"/>
      <c r="L157" s="30"/>
      <c r="M157" s="167" t="s">
        <v>1</v>
      </c>
      <c r="N157" s="168" t="s">
        <v>39</v>
      </c>
      <c r="O157" s="55"/>
      <c r="P157" s="169">
        <f t="shared" si="11"/>
        <v>0</v>
      </c>
      <c r="Q157" s="169">
        <v>0</v>
      </c>
      <c r="R157" s="169">
        <f t="shared" si="12"/>
        <v>0</v>
      </c>
      <c r="S157" s="169">
        <v>0</v>
      </c>
      <c r="T157" s="170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1" t="s">
        <v>536</v>
      </c>
      <c r="AT157" s="171" t="s">
        <v>166</v>
      </c>
      <c r="AU157" s="171" t="s">
        <v>82</v>
      </c>
      <c r="AY157" s="14" t="s">
        <v>163</v>
      </c>
      <c r="BE157" s="172">
        <f t="shared" si="14"/>
        <v>0</v>
      </c>
      <c r="BF157" s="172">
        <f t="shared" si="15"/>
        <v>0</v>
      </c>
      <c r="BG157" s="172">
        <f t="shared" si="16"/>
        <v>0</v>
      </c>
      <c r="BH157" s="172">
        <f t="shared" si="17"/>
        <v>0</v>
      </c>
      <c r="BI157" s="172">
        <f t="shared" si="18"/>
        <v>0</v>
      </c>
      <c r="BJ157" s="14" t="s">
        <v>82</v>
      </c>
      <c r="BK157" s="172">
        <f t="shared" si="19"/>
        <v>0</v>
      </c>
      <c r="BL157" s="14" t="s">
        <v>536</v>
      </c>
      <c r="BM157" s="171" t="s">
        <v>599</v>
      </c>
    </row>
    <row r="158" spans="1:65" s="2" customFormat="1" ht="16.5" customHeight="1">
      <c r="A158" s="29"/>
      <c r="B158" s="158"/>
      <c r="C158" s="159" t="s">
        <v>641</v>
      </c>
      <c r="D158" s="159" t="s">
        <v>166</v>
      </c>
      <c r="E158" s="160" t="s">
        <v>2451</v>
      </c>
      <c r="F158" s="161" t="s">
        <v>2452</v>
      </c>
      <c r="G158" s="162" t="s">
        <v>2340</v>
      </c>
      <c r="H158" s="163">
        <v>5</v>
      </c>
      <c r="I158" s="164"/>
      <c r="J158" s="165">
        <f t="shared" si="10"/>
        <v>0</v>
      </c>
      <c r="K158" s="166"/>
      <c r="L158" s="30"/>
      <c r="M158" s="167" t="s">
        <v>1</v>
      </c>
      <c r="N158" s="168" t="s">
        <v>39</v>
      </c>
      <c r="O158" s="55"/>
      <c r="P158" s="169">
        <f t="shared" si="11"/>
        <v>0</v>
      </c>
      <c r="Q158" s="169">
        <v>0</v>
      </c>
      <c r="R158" s="169">
        <f t="shared" si="12"/>
        <v>0</v>
      </c>
      <c r="S158" s="169">
        <v>0</v>
      </c>
      <c r="T158" s="170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1" t="s">
        <v>536</v>
      </c>
      <c r="AT158" s="171" t="s">
        <v>166</v>
      </c>
      <c r="AU158" s="171" t="s">
        <v>82</v>
      </c>
      <c r="AY158" s="14" t="s">
        <v>163</v>
      </c>
      <c r="BE158" s="172">
        <f t="shared" si="14"/>
        <v>0</v>
      </c>
      <c r="BF158" s="172">
        <f t="shared" si="15"/>
        <v>0</v>
      </c>
      <c r="BG158" s="172">
        <f t="shared" si="16"/>
        <v>0</v>
      </c>
      <c r="BH158" s="172">
        <f t="shared" si="17"/>
        <v>0</v>
      </c>
      <c r="BI158" s="172">
        <f t="shared" si="18"/>
        <v>0</v>
      </c>
      <c r="BJ158" s="14" t="s">
        <v>82</v>
      </c>
      <c r="BK158" s="172">
        <f t="shared" si="19"/>
        <v>0</v>
      </c>
      <c r="BL158" s="14" t="s">
        <v>536</v>
      </c>
      <c r="BM158" s="171" t="s">
        <v>386</v>
      </c>
    </row>
    <row r="159" spans="1:65" s="2" customFormat="1" ht="16.5" customHeight="1">
      <c r="A159" s="29"/>
      <c r="B159" s="158"/>
      <c r="C159" s="159" t="s">
        <v>1452</v>
      </c>
      <c r="D159" s="159" t="s">
        <v>166</v>
      </c>
      <c r="E159" s="160" t="s">
        <v>2453</v>
      </c>
      <c r="F159" s="161" t="s">
        <v>2454</v>
      </c>
      <c r="G159" s="162" t="s">
        <v>2340</v>
      </c>
      <c r="H159" s="163">
        <v>45</v>
      </c>
      <c r="I159" s="164"/>
      <c r="J159" s="165">
        <f t="shared" si="10"/>
        <v>0</v>
      </c>
      <c r="K159" s="166"/>
      <c r="L159" s="30"/>
      <c r="M159" s="167" t="s">
        <v>1</v>
      </c>
      <c r="N159" s="168" t="s">
        <v>39</v>
      </c>
      <c r="O159" s="55"/>
      <c r="P159" s="169">
        <f t="shared" si="11"/>
        <v>0</v>
      </c>
      <c r="Q159" s="169">
        <v>0</v>
      </c>
      <c r="R159" s="169">
        <f t="shared" si="12"/>
        <v>0</v>
      </c>
      <c r="S159" s="169">
        <v>0</v>
      </c>
      <c r="T159" s="170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1" t="s">
        <v>536</v>
      </c>
      <c r="AT159" s="171" t="s">
        <v>166</v>
      </c>
      <c r="AU159" s="171" t="s">
        <v>82</v>
      </c>
      <c r="AY159" s="14" t="s">
        <v>163</v>
      </c>
      <c r="BE159" s="172">
        <f t="shared" si="14"/>
        <v>0</v>
      </c>
      <c r="BF159" s="172">
        <f t="shared" si="15"/>
        <v>0</v>
      </c>
      <c r="BG159" s="172">
        <f t="shared" si="16"/>
        <v>0</v>
      </c>
      <c r="BH159" s="172">
        <f t="shared" si="17"/>
        <v>0</v>
      </c>
      <c r="BI159" s="172">
        <f t="shared" si="18"/>
        <v>0</v>
      </c>
      <c r="BJ159" s="14" t="s">
        <v>82</v>
      </c>
      <c r="BK159" s="172">
        <f t="shared" si="19"/>
        <v>0</v>
      </c>
      <c r="BL159" s="14" t="s">
        <v>536</v>
      </c>
      <c r="BM159" s="171" t="s">
        <v>591</v>
      </c>
    </row>
    <row r="160" spans="1:65" s="2" customFormat="1" ht="16.5" customHeight="1">
      <c r="A160" s="29"/>
      <c r="B160" s="158"/>
      <c r="C160" s="159" t="s">
        <v>645</v>
      </c>
      <c r="D160" s="159" t="s">
        <v>166</v>
      </c>
      <c r="E160" s="160" t="s">
        <v>2540</v>
      </c>
      <c r="F160" s="161" t="s">
        <v>2541</v>
      </c>
      <c r="G160" s="162" t="s">
        <v>2340</v>
      </c>
      <c r="H160" s="163">
        <v>13</v>
      </c>
      <c r="I160" s="164"/>
      <c r="J160" s="165">
        <f t="shared" si="10"/>
        <v>0</v>
      </c>
      <c r="K160" s="166"/>
      <c r="L160" s="30"/>
      <c r="M160" s="167" t="s">
        <v>1</v>
      </c>
      <c r="N160" s="168" t="s">
        <v>39</v>
      </c>
      <c r="O160" s="55"/>
      <c r="P160" s="169">
        <f t="shared" si="11"/>
        <v>0</v>
      </c>
      <c r="Q160" s="169">
        <v>0</v>
      </c>
      <c r="R160" s="169">
        <f t="shared" si="12"/>
        <v>0</v>
      </c>
      <c r="S160" s="169">
        <v>0</v>
      </c>
      <c r="T160" s="170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71" t="s">
        <v>536</v>
      </c>
      <c r="AT160" s="171" t="s">
        <v>166</v>
      </c>
      <c r="AU160" s="171" t="s">
        <v>82</v>
      </c>
      <c r="AY160" s="14" t="s">
        <v>163</v>
      </c>
      <c r="BE160" s="172">
        <f t="shared" si="14"/>
        <v>0</v>
      </c>
      <c r="BF160" s="172">
        <f t="shared" si="15"/>
        <v>0</v>
      </c>
      <c r="BG160" s="172">
        <f t="shared" si="16"/>
        <v>0</v>
      </c>
      <c r="BH160" s="172">
        <f t="shared" si="17"/>
        <v>0</v>
      </c>
      <c r="BI160" s="172">
        <f t="shared" si="18"/>
        <v>0</v>
      </c>
      <c r="BJ160" s="14" t="s">
        <v>82</v>
      </c>
      <c r="BK160" s="172">
        <f t="shared" si="19"/>
        <v>0</v>
      </c>
      <c r="BL160" s="14" t="s">
        <v>536</v>
      </c>
      <c r="BM160" s="171" t="s">
        <v>576</v>
      </c>
    </row>
    <row r="161" spans="1:65" s="2" customFormat="1" ht="16.5" customHeight="1">
      <c r="A161" s="29"/>
      <c r="B161" s="158"/>
      <c r="C161" s="159" t="s">
        <v>252</v>
      </c>
      <c r="D161" s="159" t="s">
        <v>166</v>
      </c>
      <c r="E161" s="160" t="s">
        <v>2455</v>
      </c>
      <c r="F161" s="161" t="s">
        <v>2456</v>
      </c>
      <c r="G161" s="162" t="s">
        <v>2340</v>
      </c>
      <c r="H161" s="163">
        <v>12</v>
      </c>
      <c r="I161" s="164"/>
      <c r="J161" s="165">
        <f t="shared" si="10"/>
        <v>0</v>
      </c>
      <c r="K161" s="166"/>
      <c r="L161" s="30"/>
      <c r="M161" s="167" t="s">
        <v>1</v>
      </c>
      <c r="N161" s="168" t="s">
        <v>39</v>
      </c>
      <c r="O161" s="55"/>
      <c r="P161" s="169">
        <f t="shared" si="11"/>
        <v>0</v>
      </c>
      <c r="Q161" s="169">
        <v>0</v>
      </c>
      <c r="R161" s="169">
        <f t="shared" si="12"/>
        <v>0</v>
      </c>
      <c r="S161" s="169">
        <v>0</v>
      </c>
      <c r="T161" s="170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1" t="s">
        <v>536</v>
      </c>
      <c r="AT161" s="171" t="s">
        <v>166</v>
      </c>
      <c r="AU161" s="171" t="s">
        <v>82</v>
      </c>
      <c r="AY161" s="14" t="s">
        <v>163</v>
      </c>
      <c r="BE161" s="172">
        <f t="shared" si="14"/>
        <v>0</v>
      </c>
      <c r="BF161" s="172">
        <f t="shared" si="15"/>
        <v>0</v>
      </c>
      <c r="BG161" s="172">
        <f t="shared" si="16"/>
        <v>0</v>
      </c>
      <c r="BH161" s="172">
        <f t="shared" si="17"/>
        <v>0</v>
      </c>
      <c r="BI161" s="172">
        <f t="shared" si="18"/>
        <v>0</v>
      </c>
      <c r="BJ161" s="14" t="s">
        <v>82</v>
      </c>
      <c r="BK161" s="172">
        <f t="shared" si="19"/>
        <v>0</v>
      </c>
      <c r="BL161" s="14" t="s">
        <v>536</v>
      </c>
      <c r="BM161" s="171" t="s">
        <v>564</v>
      </c>
    </row>
    <row r="162" spans="1:65" s="2" customFormat="1" ht="16.5" customHeight="1">
      <c r="A162" s="29"/>
      <c r="B162" s="158"/>
      <c r="C162" s="159" t="s">
        <v>516</v>
      </c>
      <c r="D162" s="159" t="s">
        <v>166</v>
      </c>
      <c r="E162" s="160" t="s">
        <v>2542</v>
      </c>
      <c r="F162" s="161" t="s">
        <v>2543</v>
      </c>
      <c r="G162" s="162" t="s">
        <v>2340</v>
      </c>
      <c r="H162" s="163">
        <v>16</v>
      </c>
      <c r="I162" s="164"/>
      <c r="J162" s="165">
        <f t="shared" si="10"/>
        <v>0</v>
      </c>
      <c r="K162" s="166"/>
      <c r="L162" s="30"/>
      <c r="M162" s="167" t="s">
        <v>1</v>
      </c>
      <c r="N162" s="168" t="s">
        <v>39</v>
      </c>
      <c r="O162" s="55"/>
      <c r="P162" s="169">
        <f t="shared" si="11"/>
        <v>0</v>
      </c>
      <c r="Q162" s="169">
        <v>0</v>
      </c>
      <c r="R162" s="169">
        <f t="shared" si="12"/>
        <v>0</v>
      </c>
      <c r="S162" s="169">
        <v>0</v>
      </c>
      <c r="T162" s="170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71" t="s">
        <v>536</v>
      </c>
      <c r="AT162" s="171" t="s">
        <v>166</v>
      </c>
      <c r="AU162" s="171" t="s">
        <v>82</v>
      </c>
      <c r="AY162" s="14" t="s">
        <v>163</v>
      </c>
      <c r="BE162" s="172">
        <f t="shared" si="14"/>
        <v>0</v>
      </c>
      <c r="BF162" s="172">
        <f t="shared" si="15"/>
        <v>0</v>
      </c>
      <c r="BG162" s="172">
        <f t="shared" si="16"/>
        <v>0</v>
      </c>
      <c r="BH162" s="172">
        <f t="shared" si="17"/>
        <v>0</v>
      </c>
      <c r="BI162" s="172">
        <f t="shared" si="18"/>
        <v>0</v>
      </c>
      <c r="BJ162" s="14" t="s">
        <v>82</v>
      </c>
      <c r="BK162" s="172">
        <f t="shared" si="19"/>
        <v>0</v>
      </c>
      <c r="BL162" s="14" t="s">
        <v>536</v>
      </c>
      <c r="BM162" s="171" t="s">
        <v>528</v>
      </c>
    </row>
    <row r="163" spans="1:65" s="2" customFormat="1" ht="16.5" customHeight="1">
      <c r="A163" s="29"/>
      <c r="B163" s="158"/>
      <c r="C163" s="159" t="s">
        <v>176</v>
      </c>
      <c r="D163" s="159" t="s">
        <v>166</v>
      </c>
      <c r="E163" s="160" t="s">
        <v>2544</v>
      </c>
      <c r="F163" s="161" t="s">
        <v>2545</v>
      </c>
      <c r="G163" s="162" t="s">
        <v>2340</v>
      </c>
      <c r="H163" s="163">
        <v>22</v>
      </c>
      <c r="I163" s="164"/>
      <c r="J163" s="165">
        <f t="shared" si="10"/>
        <v>0</v>
      </c>
      <c r="K163" s="166"/>
      <c r="L163" s="30"/>
      <c r="M163" s="167" t="s">
        <v>1</v>
      </c>
      <c r="N163" s="168" t="s">
        <v>39</v>
      </c>
      <c r="O163" s="55"/>
      <c r="P163" s="169">
        <f t="shared" si="11"/>
        <v>0</v>
      </c>
      <c r="Q163" s="169">
        <v>0</v>
      </c>
      <c r="R163" s="169">
        <f t="shared" si="12"/>
        <v>0</v>
      </c>
      <c r="S163" s="169">
        <v>0</v>
      </c>
      <c r="T163" s="170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71" t="s">
        <v>536</v>
      </c>
      <c r="AT163" s="171" t="s">
        <v>166</v>
      </c>
      <c r="AU163" s="171" t="s">
        <v>82</v>
      </c>
      <c r="AY163" s="14" t="s">
        <v>163</v>
      </c>
      <c r="BE163" s="172">
        <f t="shared" si="14"/>
        <v>0</v>
      </c>
      <c r="BF163" s="172">
        <f t="shared" si="15"/>
        <v>0</v>
      </c>
      <c r="BG163" s="172">
        <f t="shared" si="16"/>
        <v>0</v>
      </c>
      <c r="BH163" s="172">
        <f t="shared" si="17"/>
        <v>0</v>
      </c>
      <c r="BI163" s="172">
        <f t="shared" si="18"/>
        <v>0</v>
      </c>
      <c r="BJ163" s="14" t="s">
        <v>82</v>
      </c>
      <c r="BK163" s="172">
        <f t="shared" si="19"/>
        <v>0</v>
      </c>
      <c r="BL163" s="14" t="s">
        <v>536</v>
      </c>
      <c r="BM163" s="171" t="s">
        <v>202</v>
      </c>
    </row>
    <row r="164" spans="1:65" s="2" customFormat="1" ht="16.5" customHeight="1">
      <c r="A164" s="29"/>
      <c r="B164" s="158"/>
      <c r="C164" s="159" t="s">
        <v>1468</v>
      </c>
      <c r="D164" s="159" t="s">
        <v>166</v>
      </c>
      <c r="E164" s="160" t="s">
        <v>2546</v>
      </c>
      <c r="F164" s="161" t="s">
        <v>2547</v>
      </c>
      <c r="G164" s="162" t="s">
        <v>287</v>
      </c>
      <c r="H164" s="163">
        <v>180</v>
      </c>
      <c r="I164" s="164"/>
      <c r="J164" s="165">
        <f t="shared" si="10"/>
        <v>0</v>
      </c>
      <c r="K164" s="166"/>
      <c r="L164" s="30"/>
      <c r="M164" s="167" t="s">
        <v>1</v>
      </c>
      <c r="N164" s="168" t="s">
        <v>39</v>
      </c>
      <c r="O164" s="55"/>
      <c r="P164" s="169">
        <f t="shared" si="11"/>
        <v>0</v>
      </c>
      <c r="Q164" s="169">
        <v>0</v>
      </c>
      <c r="R164" s="169">
        <f t="shared" si="12"/>
        <v>0</v>
      </c>
      <c r="S164" s="169">
        <v>0</v>
      </c>
      <c r="T164" s="170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71" t="s">
        <v>536</v>
      </c>
      <c r="AT164" s="171" t="s">
        <v>166</v>
      </c>
      <c r="AU164" s="171" t="s">
        <v>82</v>
      </c>
      <c r="AY164" s="14" t="s">
        <v>163</v>
      </c>
      <c r="BE164" s="172">
        <f t="shared" si="14"/>
        <v>0</v>
      </c>
      <c r="BF164" s="172">
        <f t="shared" si="15"/>
        <v>0</v>
      </c>
      <c r="BG164" s="172">
        <f t="shared" si="16"/>
        <v>0</v>
      </c>
      <c r="BH164" s="172">
        <f t="shared" si="17"/>
        <v>0</v>
      </c>
      <c r="BI164" s="172">
        <f t="shared" si="18"/>
        <v>0</v>
      </c>
      <c r="BJ164" s="14" t="s">
        <v>82</v>
      </c>
      <c r="BK164" s="172">
        <f t="shared" si="19"/>
        <v>0</v>
      </c>
      <c r="BL164" s="14" t="s">
        <v>536</v>
      </c>
      <c r="BM164" s="171" t="s">
        <v>198</v>
      </c>
    </row>
    <row r="165" spans="1:65" s="2" customFormat="1" ht="16.5" customHeight="1">
      <c r="A165" s="29"/>
      <c r="B165" s="158"/>
      <c r="C165" s="159" t="s">
        <v>625</v>
      </c>
      <c r="D165" s="159" t="s">
        <v>166</v>
      </c>
      <c r="E165" s="160" t="s">
        <v>2548</v>
      </c>
      <c r="F165" s="161" t="s">
        <v>2549</v>
      </c>
      <c r="G165" s="162" t="s">
        <v>287</v>
      </c>
      <c r="H165" s="163">
        <v>175</v>
      </c>
      <c r="I165" s="164"/>
      <c r="J165" s="165">
        <f t="shared" si="10"/>
        <v>0</v>
      </c>
      <c r="K165" s="166"/>
      <c r="L165" s="30"/>
      <c r="M165" s="167" t="s">
        <v>1</v>
      </c>
      <c r="N165" s="168" t="s">
        <v>39</v>
      </c>
      <c r="O165" s="55"/>
      <c r="P165" s="169">
        <f t="shared" si="11"/>
        <v>0</v>
      </c>
      <c r="Q165" s="169">
        <v>0</v>
      </c>
      <c r="R165" s="169">
        <f t="shared" si="12"/>
        <v>0</v>
      </c>
      <c r="S165" s="169">
        <v>0</v>
      </c>
      <c r="T165" s="170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71" t="s">
        <v>536</v>
      </c>
      <c r="AT165" s="171" t="s">
        <v>166</v>
      </c>
      <c r="AU165" s="171" t="s">
        <v>82</v>
      </c>
      <c r="AY165" s="14" t="s">
        <v>163</v>
      </c>
      <c r="BE165" s="172">
        <f t="shared" si="14"/>
        <v>0</v>
      </c>
      <c r="BF165" s="172">
        <f t="shared" si="15"/>
        <v>0</v>
      </c>
      <c r="BG165" s="172">
        <f t="shared" si="16"/>
        <v>0</v>
      </c>
      <c r="BH165" s="172">
        <f t="shared" si="17"/>
        <v>0</v>
      </c>
      <c r="BI165" s="172">
        <f t="shared" si="18"/>
        <v>0</v>
      </c>
      <c r="BJ165" s="14" t="s">
        <v>82</v>
      </c>
      <c r="BK165" s="172">
        <f t="shared" si="19"/>
        <v>0</v>
      </c>
      <c r="BL165" s="14" t="s">
        <v>536</v>
      </c>
      <c r="BM165" s="171" t="s">
        <v>401</v>
      </c>
    </row>
    <row r="166" spans="1:65" s="2" customFormat="1" ht="16.5" customHeight="1">
      <c r="A166" s="29"/>
      <c r="B166" s="158"/>
      <c r="C166" s="159" t="s">
        <v>723</v>
      </c>
      <c r="D166" s="159" t="s">
        <v>166</v>
      </c>
      <c r="E166" s="160" t="s">
        <v>2550</v>
      </c>
      <c r="F166" s="161" t="s">
        <v>2551</v>
      </c>
      <c r="G166" s="162" t="s">
        <v>1886</v>
      </c>
      <c r="H166" s="163">
        <v>2</v>
      </c>
      <c r="I166" s="164"/>
      <c r="J166" s="165">
        <f t="shared" si="10"/>
        <v>0</v>
      </c>
      <c r="K166" s="166"/>
      <c r="L166" s="30"/>
      <c r="M166" s="167" t="s">
        <v>1</v>
      </c>
      <c r="N166" s="168" t="s">
        <v>39</v>
      </c>
      <c r="O166" s="55"/>
      <c r="P166" s="169">
        <f t="shared" si="11"/>
        <v>0</v>
      </c>
      <c r="Q166" s="169">
        <v>0</v>
      </c>
      <c r="R166" s="169">
        <f t="shared" si="12"/>
        <v>0</v>
      </c>
      <c r="S166" s="169">
        <v>0</v>
      </c>
      <c r="T166" s="170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71" t="s">
        <v>536</v>
      </c>
      <c r="AT166" s="171" t="s">
        <v>166</v>
      </c>
      <c r="AU166" s="171" t="s">
        <v>82</v>
      </c>
      <c r="AY166" s="14" t="s">
        <v>163</v>
      </c>
      <c r="BE166" s="172">
        <f t="shared" si="14"/>
        <v>0</v>
      </c>
      <c r="BF166" s="172">
        <f t="shared" si="15"/>
        <v>0</v>
      </c>
      <c r="BG166" s="172">
        <f t="shared" si="16"/>
        <v>0</v>
      </c>
      <c r="BH166" s="172">
        <f t="shared" si="17"/>
        <v>0</v>
      </c>
      <c r="BI166" s="172">
        <f t="shared" si="18"/>
        <v>0</v>
      </c>
      <c r="BJ166" s="14" t="s">
        <v>82</v>
      </c>
      <c r="BK166" s="172">
        <f t="shared" si="19"/>
        <v>0</v>
      </c>
      <c r="BL166" s="14" t="s">
        <v>536</v>
      </c>
      <c r="BM166" s="171" t="s">
        <v>409</v>
      </c>
    </row>
    <row r="167" spans="1:65" s="2" customFormat="1" ht="16.5" customHeight="1">
      <c r="A167" s="29"/>
      <c r="B167" s="158"/>
      <c r="C167" s="159" t="s">
        <v>1478</v>
      </c>
      <c r="D167" s="159" t="s">
        <v>166</v>
      </c>
      <c r="E167" s="160" t="s">
        <v>2552</v>
      </c>
      <c r="F167" s="161" t="s">
        <v>2553</v>
      </c>
      <c r="G167" s="162" t="s">
        <v>1886</v>
      </c>
      <c r="H167" s="163">
        <v>7</v>
      </c>
      <c r="I167" s="164"/>
      <c r="J167" s="165">
        <f t="shared" si="10"/>
        <v>0</v>
      </c>
      <c r="K167" s="166"/>
      <c r="L167" s="30"/>
      <c r="M167" s="167" t="s">
        <v>1</v>
      </c>
      <c r="N167" s="168" t="s">
        <v>39</v>
      </c>
      <c r="O167" s="55"/>
      <c r="P167" s="169">
        <f t="shared" si="11"/>
        <v>0</v>
      </c>
      <c r="Q167" s="169">
        <v>0</v>
      </c>
      <c r="R167" s="169">
        <f t="shared" si="12"/>
        <v>0</v>
      </c>
      <c r="S167" s="169">
        <v>0</v>
      </c>
      <c r="T167" s="170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71" t="s">
        <v>536</v>
      </c>
      <c r="AT167" s="171" t="s">
        <v>166</v>
      </c>
      <c r="AU167" s="171" t="s">
        <v>82</v>
      </c>
      <c r="AY167" s="14" t="s">
        <v>163</v>
      </c>
      <c r="BE167" s="172">
        <f t="shared" si="14"/>
        <v>0</v>
      </c>
      <c r="BF167" s="172">
        <f t="shared" si="15"/>
        <v>0</v>
      </c>
      <c r="BG167" s="172">
        <f t="shared" si="16"/>
        <v>0</v>
      </c>
      <c r="BH167" s="172">
        <f t="shared" si="17"/>
        <v>0</v>
      </c>
      <c r="BI167" s="172">
        <f t="shared" si="18"/>
        <v>0</v>
      </c>
      <c r="BJ167" s="14" t="s">
        <v>82</v>
      </c>
      <c r="BK167" s="172">
        <f t="shared" si="19"/>
        <v>0</v>
      </c>
      <c r="BL167" s="14" t="s">
        <v>536</v>
      </c>
      <c r="BM167" s="171" t="s">
        <v>1209</v>
      </c>
    </row>
    <row r="168" spans="1:65" s="2" customFormat="1" ht="16.5" customHeight="1">
      <c r="A168" s="29"/>
      <c r="B168" s="158"/>
      <c r="C168" s="159" t="s">
        <v>225</v>
      </c>
      <c r="D168" s="159" t="s">
        <v>166</v>
      </c>
      <c r="E168" s="160" t="s">
        <v>2554</v>
      </c>
      <c r="F168" s="161" t="s">
        <v>2555</v>
      </c>
      <c r="G168" s="162" t="s">
        <v>1886</v>
      </c>
      <c r="H168" s="163">
        <v>3</v>
      </c>
      <c r="I168" s="164"/>
      <c r="J168" s="165">
        <f t="shared" si="10"/>
        <v>0</v>
      </c>
      <c r="K168" s="166"/>
      <c r="L168" s="30"/>
      <c r="M168" s="167" t="s">
        <v>1</v>
      </c>
      <c r="N168" s="168" t="s">
        <v>39</v>
      </c>
      <c r="O168" s="55"/>
      <c r="P168" s="169">
        <f t="shared" si="11"/>
        <v>0</v>
      </c>
      <c r="Q168" s="169">
        <v>0</v>
      </c>
      <c r="R168" s="169">
        <f t="shared" si="12"/>
        <v>0</v>
      </c>
      <c r="S168" s="169">
        <v>0</v>
      </c>
      <c r="T168" s="170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71" t="s">
        <v>536</v>
      </c>
      <c r="AT168" s="171" t="s">
        <v>166</v>
      </c>
      <c r="AU168" s="171" t="s">
        <v>82</v>
      </c>
      <c r="AY168" s="14" t="s">
        <v>163</v>
      </c>
      <c r="BE168" s="172">
        <f t="shared" si="14"/>
        <v>0</v>
      </c>
      <c r="BF168" s="172">
        <f t="shared" si="15"/>
        <v>0</v>
      </c>
      <c r="BG168" s="172">
        <f t="shared" si="16"/>
        <v>0</v>
      </c>
      <c r="BH168" s="172">
        <f t="shared" si="17"/>
        <v>0</v>
      </c>
      <c r="BI168" s="172">
        <f t="shared" si="18"/>
        <v>0</v>
      </c>
      <c r="BJ168" s="14" t="s">
        <v>82</v>
      </c>
      <c r="BK168" s="172">
        <f t="shared" si="19"/>
        <v>0</v>
      </c>
      <c r="BL168" s="14" t="s">
        <v>536</v>
      </c>
      <c r="BM168" s="171" t="s">
        <v>794</v>
      </c>
    </row>
    <row r="169" spans="1:65" s="2" customFormat="1" ht="16.5" customHeight="1">
      <c r="A169" s="29"/>
      <c r="B169" s="158"/>
      <c r="C169" s="159" t="s">
        <v>1486</v>
      </c>
      <c r="D169" s="159" t="s">
        <v>166</v>
      </c>
      <c r="E169" s="160" t="s">
        <v>2556</v>
      </c>
      <c r="F169" s="161" t="s">
        <v>2557</v>
      </c>
      <c r="G169" s="162" t="s">
        <v>1886</v>
      </c>
      <c r="H169" s="163">
        <v>2</v>
      </c>
      <c r="I169" s="164"/>
      <c r="J169" s="165">
        <f t="shared" si="10"/>
        <v>0</v>
      </c>
      <c r="K169" s="166"/>
      <c r="L169" s="30"/>
      <c r="M169" s="167" t="s">
        <v>1</v>
      </c>
      <c r="N169" s="168" t="s">
        <v>39</v>
      </c>
      <c r="O169" s="55"/>
      <c r="P169" s="169">
        <f t="shared" si="11"/>
        <v>0</v>
      </c>
      <c r="Q169" s="169">
        <v>0</v>
      </c>
      <c r="R169" s="169">
        <f t="shared" si="12"/>
        <v>0</v>
      </c>
      <c r="S169" s="169">
        <v>0</v>
      </c>
      <c r="T169" s="170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71" t="s">
        <v>536</v>
      </c>
      <c r="AT169" s="171" t="s">
        <v>166</v>
      </c>
      <c r="AU169" s="171" t="s">
        <v>82</v>
      </c>
      <c r="AY169" s="14" t="s">
        <v>163</v>
      </c>
      <c r="BE169" s="172">
        <f t="shared" si="14"/>
        <v>0</v>
      </c>
      <c r="BF169" s="172">
        <f t="shared" si="15"/>
        <v>0</v>
      </c>
      <c r="BG169" s="172">
        <f t="shared" si="16"/>
        <v>0</v>
      </c>
      <c r="BH169" s="172">
        <f t="shared" si="17"/>
        <v>0</v>
      </c>
      <c r="BI169" s="172">
        <f t="shared" si="18"/>
        <v>0</v>
      </c>
      <c r="BJ169" s="14" t="s">
        <v>82</v>
      </c>
      <c r="BK169" s="172">
        <f t="shared" si="19"/>
        <v>0</v>
      </c>
      <c r="BL169" s="14" t="s">
        <v>536</v>
      </c>
      <c r="BM169" s="171" t="s">
        <v>1261</v>
      </c>
    </row>
    <row r="170" spans="1:65" s="2" customFormat="1" ht="16.5" customHeight="1">
      <c r="A170" s="29"/>
      <c r="B170" s="158"/>
      <c r="C170" s="159" t="s">
        <v>213</v>
      </c>
      <c r="D170" s="159" t="s">
        <v>166</v>
      </c>
      <c r="E170" s="160" t="s">
        <v>2558</v>
      </c>
      <c r="F170" s="161" t="s">
        <v>2559</v>
      </c>
      <c r="G170" s="162" t="s">
        <v>1886</v>
      </c>
      <c r="H170" s="163">
        <v>5</v>
      </c>
      <c r="I170" s="164"/>
      <c r="J170" s="165">
        <f t="shared" si="10"/>
        <v>0</v>
      </c>
      <c r="K170" s="166"/>
      <c r="L170" s="30"/>
      <c r="M170" s="167" t="s">
        <v>1</v>
      </c>
      <c r="N170" s="168" t="s">
        <v>39</v>
      </c>
      <c r="O170" s="55"/>
      <c r="P170" s="169">
        <f t="shared" si="11"/>
        <v>0</v>
      </c>
      <c r="Q170" s="169">
        <v>0</v>
      </c>
      <c r="R170" s="169">
        <f t="shared" si="12"/>
        <v>0</v>
      </c>
      <c r="S170" s="169">
        <v>0</v>
      </c>
      <c r="T170" s="170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71" t="s">
        <v>536</v>
      </c>
      <c r="AT170" s="171" t="s">
        <v>166</v>
      </c>
      <c r="AU170" s="171" t="s">
        <v>82</v>
      </c>
      <c r="AY170" s="14" t="s">
        <v>163</v>
      </c>
      <c r="BE170" s="172">
        <f t="shared" si="14"/>
        <v>0</v>
      </c>
      <c r="BF170" s="172">
        <f t="shared" si="15"/>
        <v>0</v>
      </c>
      <c r="BG170" s="172">
        <f t="shared" si="16"/>
        <v>0</v>
      </c>
      <c r="BH170" s="172">
        <f t="shared" si="17"/>
        <v>0</v>
      </c>
      <c r="BI170" s="172">
        <f t="shared" si="18"/>
        <v>0</v>
      </c>
      <c r="BJ170" s="14" t="s">
        <v>82</v>
      </c>
      <c r="BK170" s="172">
        <f t="shared" si="19"/>
        <v>0</v>
      </c>
      <c r="BL170" s="14" t="s">
        <v>536</v>
      </c>
      <c r="BM170" s="171" t="s">
        <v>1646</v>
      </c>
    </row>
    <row r="171" spans="1:65" s="2" customFormat="1" ht="16.5" customHeight="1">
      <c r="A171" s="29"/>
      <c r="B171" s="158"/>
      <c r="C171" s="159" t="s">
        <v>1493</v>
      </c>
      <c r="D171" s="159" t="s">
        <v>166</v>
      </c>
      <c r="E171" s="160" t="s">
        <v>2560</v>
      </c>
      <c r="F171" s="161" t="s">
        <v>2561</v>
      </c>
      <c r="G171" s="162" t="s">
        <v>1886</v>
      </c>
      <c r="H171" s="163">
        <v>2</v>
      </c>
      <c r="I171" s="164"/>
      <c r="J171" s="165">
        <f t="shared" si="10"/>
        <v>0</v>
      </c>
      <c r="K171" s="166"/>
      <c r="L171" s="30"/>
      <c r="M171" s="167" t="s">
        <v>1</v>
      </c>
      <c r="N171" s="168" t="s">
        <v>39</v>
      </c>
      <c r="O171" s="55"/>
      <c r="P171" s="169">
        <f t="shared" si="11"/>
        <v>0</v>
      </c>
      <c r="Q171" s="169">
        <v>0</v>
      </c>
      <c r="R171" s="169">
        <f t="shared" si="12"/>
        <v>0</v>
      </c>
      <c r="S171" s="169">
        <v>0</v>
      </c>
      <c r="T171" s="170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71" t="s">
        <v>536</v>
      </c>
      <c r="AT171" s="171" t="s">
        <v>166</v>
      </c>
      <c r="AU171" s="171" t="s">
        <v>82</v>
      </c>
      <c r="AY171" s="14" t="s">
        <v>163</v>
      </c>
      <c r="BE171" s="172">
        <f t="shared" si="14"/>
        <v>0</v>
      </c>
      <c r="BF171" s="172">
        <f t="shared" si="15"/>
        <v>0</v>
      </c>
      <c r="BG171" s="172">
        <f t="shared" si="16"/>
        <v>0</v>
      </c>
      <c r="BH171" s="172">
        <f t="shared" si="17"/>
        <v>0</v>
      </c>
      <c r="BI171" s="172">
        <f t="shared" si="18"/>
        <v>0</v>
      </c>
      <c r="BJ171" s="14" t="s">
        <v>82</v>
      </c>
      <c r="BK171" s="172">
        <f t="shared" si="19"/>
        <v>0</v>
      </c>
      <c r="BL171" s="14" t="s">
        <v>536</v>
      </c>
      <c r="BM171" s="171" t="s">
        <v>276</v>
      </c>
    </row>
    <row r="172" spans="1:65" s="2" customFormat="1" ht="16.5" customHeight="1">
      <c r="A172" s="29"/>
      <c r="B172" s="158"/>
      <c r="C172" s="159" t="s">
        <v>1497</v>
      </c>
      <c r="D172" s="159" t="s">
        <v>166</v>
      </c>
      <c r="E172" s="160" t="s">
        <v>2562</v>
      </c>
      <c r="F172" s="161" t="s">
        <v>2563</v>
      </c>
      <c r="G172" s="162" t="s">
        <v>1886</v>
      </c>
      <c r="H172" s="163">
        <v>4</v>
      </c>
      <c r="I172" s="164"/>
      <c r="J172" s="165">
        <f t="shared" si="10"/>
        <v>0</v>
      </c>
      <c r="K172" s="166"/>
      <c r="L172" s="30"/>
      <c r="M172" s="167" t="s">
        <v>1</v>
      </c>
      <c r="N172" s="168" t="s">
        <v>39</v>
      </c>
      <c r="O172" s="55"/>
      <c r="P172" s="169">
        <f t="shared" si="11"/>
        <v>0</v>
      </c>
      <c r="Q172" s="169">
        <v>0</v>
      </c>
      <c r="R172" s="169">
        <f t="shared" si="12"/>
        <v>0</v>
      </c>
      <c r="S172" s="169">
        <v>0</v>
      </c>
      <c r="T172" s="170">
        <f t="shared" si="1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71" t="s">
        <v>536</v>
      </c>
      <c r="AT172" s="171" t="s">
        <v>166</v>
      </c>
      <c r="AU172" s="171" t="s">
        <v>82</v>
      </c>
      <c r="AY172" s="14" t="s">
        <v>163</v>
      </c>
      <c r="BE172" s="172">
        <f t="shared" si="14"/>
        <v>0</v>
      </c>
      <c r="BF172" s="172">
        <f t="shared" si="15"/>
        <v>0</v>
      </c>
      <c r="BG172" s="172">
        <f t="shared" si="16"/>
        <v>0</v>
      </c>
      <c r="BH172" s="172">
        <f t="shared" si="17"/>
        <v>0</v>
      </c>
      <c r="BI172" s="172">
        <f t="shared" si="18"/>
        <v>0</v>
      </c>
      <c r="BJ172" s="14" t="s">
        <v>82</v>
      </c>
      <c r="BK172" s="172">
        <f t="shared" si="19"/>
        <v>0</v>
      </c>
      <c r="BL172" s="14" t="s">
        <v>536</v>
      </c>
      <c r="BM172" s="171" t="s">
        <v>284</v>
      </c>
    </row>
    <row r="173" spans="1:65" s="2" customFormat="1" ht="16.5" customHeight="1">
      <c r="A173" s="29"/>
      <c r="B173" s="158"/>
      <c r="C173" s="159" t="s">
        <v>1501</v>
      </c>
      <c r="D173" s="159" t="s">
        <v>166</v>
      </c>
      <c r="E173" s="160" t="s">
        <v>2564</v>
      </c>
      <c r="F173" s="161" t="s">
        <v>2565</v>
      </c>
      <c r="G173" s="162" t="s">
        <v>1886</v>
      </c>
      <c r="H173" s="163">
        <v>29</v>
      </c>
      <c r="I173" s="164"/>
      <c r="J173" s="165">
        <f t="shared" si="10"/>
        <v>0</v>
      </c>
      <c r="K173" s="166"/>
      <c r="L173" s="30"/>
      <c r="M173" s="167" t="s">
        <v>1</v>
      </c>
      <c r="N173" s="168" t="s">
        <v>39</v>
      </c>
      <c r="O173" s="55"/>
      <c r="P173" s="169">
        <f t="shared" si="11"/>
        <v>0</v>
      </c>
      <c r="Q173" s="169">
        <v>0</v>
      </c>
      <c r="R173" s="169">
        <f t="shared" si="12"/>
        <v>0</v>
      </c>
      <c r="S173" s="169">
        <v>0</v>
      </c>
      <c r="T173" s="170">
        <f t="shared" si="1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71" t="s">
        <v>536</v>
      </c>
      <c r="AT173" s="171" t="s">
        <v>166</v>
      </c>
      <c r="AU173" s="171" t="s">
        <v>82</v>
      </c>
      <c r="AY173" s="14" t="s">
        <v>163</v>
      </c>
      <c r="BE173" s="172">
        <f t="shared" si="14"/>
        <v>0</v>
      </c>
      <c r="BF173" s="172">
        <f t="shared" si="15"/>
        <v>0</v>
      </c>
      <c r="BG173" s="172">
        <f t="shared" si="16"/>
        <v>0</v>
      </c>
      <c r="BH173" s="172">
        <f t="shared" si="17"/>
        <v>0</v>
      </c>
      <c r="BI173" s="172">
        <f t="shared" si="18"/>
        <v>0</v>
      </c>
      <c r="BJ173" s="14" t="s">
        <v>82</v>
      </c>
      <c r="BK173" s="172">
        <f t="shared" si="19"/>
        <v>0</v>
      </c>
      <c r="BL173" s="14" t="s">
        <v>536</v>
      </c>
      <c r="BM173" s="171" t="s">
        <v>248</v>
      </c>
    </row>
    <row r="174" spans="1:65" s="2" customFormat="1" ht="16.5" customHeight="1">
      <c r="A174" s="29"/>
      <c r="B174" s="158"/>
      <c r="C174" s="159" t="s">
        <v>1505</v>
      </c>
      <c r="D174" s="159" t="s">
        <v>166</v>
      </c>
      <c r="E174" s="160" t="s">
        <v>2566</v>
      </c>
      <c r="F174" s="161" t="s">
        <v>2567</v>
      </c>
      <c r="G174" s="162" t="s">
        <v>1886</v>
      </c>
      <c r="H174" s="163">
        <v>3</v>
      </c>
      <c r="I174" s="164"/>
      <c r="J174" s="165">
        <f t="shared" si="10"/>
        <v>0</v>
      </c>
      <c r="K174" s="166"/>
      <c r="L174" s="30"/>
      <c r="M174" s="167" t="s">
        <v>1</v>
      </c>
      <c r="N174" s="168" t="s">
        <v>39</v>
      </c>
      <c r="O174" s="55"/>
      <c r="P174" s="169">
        <f t="shared" si="11"/>
        <v>0</v>
      </c>
      <c r="Q174" s="169">
        <v>0</v>
      </c>
      <c r="R174" s="169">
        <f t="shared" si="12"/>
        <v>0</v>
      </c>
      <c r="S174" s="169">
        <v>0</v>
      </c>
      <c r="T174" s="170">
        <f t="shared" si="1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71" t="s">
        <v>536</v>
      </c>
      <c r="AT174" s="171" t="s">
        <v>166</v>
      </c>
      <c r="AU174" s="171" t="s">
        <v>82</v>
      </c>
      <c r="AY174" s="14" t="s">
        <v>163</v>
      </c>
      <c r="BE174" s="172">
        <f t="shared" si="14"/>
        <v>0</v>
      </c>
      <c r="BF174" s="172">
        <f t="shared" si="15"/>
        <v>0</v>
      </c>
      <c r="BG174" s="172">
        <f t="shared" si="16"/>
        <v>0</v>
      </c>
      <c r="BH174" s="172">
        <f t="shared" si="17"/>
        <v>0</v>
      </c>
      <c r="BI174" s="172">
        <f t="shared" si="18"/>
        <v>0</v>
      </c>
      <c r="BJ174" s="14" t="s">
        <v>82</v>
      </c>
      <c r="BK174" s="172">
        <f t="shared" si="19"/>
        <v>0</v>
      </c>
      <c r="BL174" s="14" t="s">
        <v>536</v>
      </c>
      <c r="BM174" s="171" t="s">
        <v>239</v>
      </c>
    </row>
    <row r="175" spans="1:65" s="2" customFormat="1" ht="16.5" customHeight="1">
      <c r="A175" s="29"/>
      <c r="B175" s="158"/>
      <c r="C175" s="159" t="s">
        <v>1509</v>
      </c>
      <c r="D175" s="159" t="s">
        <v>166</v>
      </c>
      <c r="E175" s="160" t="s">
        <v>2568</v>
      </c>
      <c r="F175" s="161" t="s">
        <v>2569</v>
      </c>
      <c r="G175" s="162" t="s">
        <v>1886</v>
      </c>
      <c r="H175" s="163">
        <v>1</v>
      </c>
      <c r="I175" s="164"/>
      <c r="J175" s="165">
        <f t="shared" si="10"/>
        <v>0</v>
      </c>
      <c r="K175" s="166"/>
      <c r="L175" s="30"/>
      <c r="M175" s="167" t="s">
        <v>1</v>
      </c>
      <c r="N175" s="168" t="s">
        <v>39</v>
      </c>
      <c r="O175" s="55"/>
      <c r="P175" s="169">
        <f t="shared" si="11"/>
        <v>0</v>
      </c>
      <c r="Q175" s="169">
        <v>0</v>
      </c>
      <c r="R175" s="169">
        <f t="shared" si="12"/>
        <v>0</v>
      </c>
      <c r="S175" s="169">
        <v>0</v>
      </c>
      <c r="T175" s="170">
        <f t="shared" si="1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71" t="s">
        <v>536</v>
      </c>
      <c r="AT175" s="171" t="s">
        <v>166</v>
      </c>
      <c r="AU175" s="171" t="s">
        <v>82</v>
      </c>
      <c r="AY175" s="14" t="s">
        <v>163</v>
      </c>
      <c r="BE175" s="172">
        <f t="shared" si="14"/>
        <v>0</v>
      </c>
      <c r="BF175" s="172">
        <f t="shared" si="15"/>
        <v>0</v>
      </c>
      <c r="BG175" s="172">
        <f t="shared" si="16"/>
        <v>0</v>
      </c>
      <c r="BH175" s="172">
        <f t="shared" si="17"/>
        <v>0</v>
      </c>
      <c r="BI175" s="172">
        <f t="shared" si="18"/>
        <v>0</v>
      </c>
      <c r="BJ175" s="14" t="s">
        <v>82</v>
      </c>
      <c r="BK175" s="172">
        <f t="shared" si="19"/>
        <v>0</v>
      </c>
      <c r="BL175" s="14" t="s">
        <v>536</v>
      </c>
      <c r="BM175" s="171" t="s">
        <v>260</v>
      </c>
    </row>
    <row r="176" spans="1:65" s="2" customFormat="1" ht="16.5" customHeight="1">
      <c r="A176" s="29"/>
      <c r="B176" s="158"/>
      <c r="C176" s="159" t="s">
        <v>1513</v>
      </c>
      <c r="D176" s="159" t="s">
        <v>166</v>
      </c>
      <c r="E176" s="160" t="s">
        <v>2570</v>
      </c>
      <c r="F176" s="161" t="s">
        <v>2571</v>
      </c>
      <c r="G176" s="162" t="s">
        <v>1886</v>
      </c>
      <c r="H176" s="163">
        <v>3</v>
      </c>
      <c r="I176" s="164"/>
      <c r="J176" s="165">
        <f t="shared" si="10"/>
        <v>0</v>
      </c>
      <c r="K176" s="166"/>
      <c r="L176" s="30"/>
      <c r="M176" s="167" t="s">
        <v>1</v>
      </c>
      <c r="N176" s="168" t="s">
        <v>39</v>
      </c>
      <c r="O176" s="55"/>
      <c r="P176" s="169">
        <f t="shared" si="11"/>
        <v>0</v>
      </c>
      <c r="Q176" s="169">
        <v>0</v>
      </c>
      <c r="R176" s="169">
        <f t="shared" si="12"/>
        <v>0</v>
      </c>
      <c r="S176" s="169">
        <v>0</v>
      </c>
      <c r="T176" s="170">
        <f t="shared" si="1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71" t="s">
        <v>536</v>
      </c>
      <c r="AT176" s="171" t="s">
        <v>166</v>
      </c>
      <c r="AU176" s="171" t="s">
        <v>82</v>
      </c>
      <c r="AY176" s="14" t="s">
        <v>163</v>
      </c>
      <c r="BE176" s="172">
        <f t="shared" si="14"/>
        <v>0</v>
      </c>
      <c r="BF176" s="172">
        <f t="shared" si="15"/>
        <v>0</v>
      </c>
      <c r="BG176" s="172">
        <f t="shared" si="16"/>
        <v>0</v>
      </c>
      <c r="BH176" s="172">
        <f t="shared" si="17"/>
        <v>0</v>
      </c>
      <c r="BI176" s="172">
        <f t="shared" si="18"/>
        <v>0</v>
      </c>
      <c r="BJ176" s="14" t="s">
        <v>82</v>
      </c>
      <c r="BK176" s="172">
        <f t="shared" si="19"/>
        <v>0</v>
      </c>
      <c r="BL176" s="14" t="s">
        <v>536</v>
      </c>
      <c r="BM176" s="171" t="s">
        <v>800</v>
      </c>
    </row>
    <row r="177" spans="1:65" s="2" customFormat="1" ht="16.5" customHeight="1">
      <c r="A177" s="29"/>
      <c r="B177" s="158"/>
      <c r="C177" s="159" t="s">
        <v>1517</v>
      </c>
      <c r="D177" s="159" t="s">
        <v>166</v>
      </c>
      <c r="E177" s="160" t="s">
        <v>2572</v>
      </c>
      <c r="F177" s="161" t="s">
        <v>2573</v>
      </c>
      <c r="G177" s="162" t="s">
        <v>1886</v>
      </c>
      <c r="H177" s="163">
        <v>4</v>
      </c>
      <c r="I177" s="164"/>
      <c r="J177" s="165">
        <f t="shared" si="10"/>
        <v>0</v>
      </c>
      <c r="K177" s="166"/>
      <c r="L177" s="30"/>
      <c r="M177" s="167" t="s">
        <v>1</v>
      </c>
      <c r="N177" s="168" t="s">
        <v>39</v>
      </c>
      <c r="O177" s="55"/>
      <c r="P177" s="169">
        <f t="shared" si="11"/>
        <v>0</v>
      </c>
      <c r="Q177" s="169">
        <v>0</v>
      </c>
      <c r="R177" s="169">
        <f t="shared" si="12"/>
        <v>0</v>
      </c>
      <c r="S177" s="169">
        <v>0</v>
      </c>
      <c r="T177" s="170">
        <f t="shared" si="1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71" t="s">
        <v>536</v>
      </c>
      <c r="AT177" s="171" t="s">
        <v>166</v>
      </c>
      <c r="AU177" s="171" t="s">
        <v>82</v>
      </c>
      <c r="AY177" s="14" t="s">
        <v>163</v>
      </c>
      <c r="BE177" s="172">
        <f t="shared" si="14"/>
        <v>0</v>
      </c>
      <c r="BF177" s="172">
        <f t="shared" si="15"/>
        <v>0</v>
      </c>
      <c r="BG177" s="172">
        <f t="shared" si="16"/>
        <v>0</v>
      </c>
      <c r="BH177" s="172">
        <f t="shared" si="17"/>
        <v>0</v>
      </c>
      <c r="BI177" s="172">
        <f t="shared" si="18"/>
        <v>0</v>
      </c>
      <c r="BJ177" s="14" t="s">
        <v>82</v>
      </c>
      <c r="BK177" s="172">
        <f t="shared" si="19"/>
        <v>0</v>
      </c>
      <c r="BL177" s="14" t="s">
        <v>536</v>
      </c>
      <c r="BM177" s="171" t="s">
        <v>808</v>
      </c>
    </row>
    <row r="178" spans="1:65" s="2" customFormat="1" ht="16.5" customHeight="1">
      <c r="A178" s="29"/>
      <c r="B178" s="158"/>
      <c r="C178" s="159" t="s">
        <v>1521</v>
      </c>
      <c r="D178" s="159" t="s">
        <v>166</v>
      </c>
      <c r="E178" s="160" t="s">
        <v>2461</v>
      </c>
      <c r="F178" s="161" t="s">
        <v>2462</v>
      </c>
      <c r="G178" s="162" t="s">
        <v>1886</v>
      </c>
      <c r="H178" s="163">
        <v>2</v>
      </c>
      <c r="I178" s="164"/>
      <c r="J178" s="165">
        <f t="shared" si="10"/>
        <v>0</v>
      </c>
      <c r="K178" s="166"/>
      <c r="L178" s="30"/>
      <c r="M178" s="167" t="s">
        <v>1</v>
      </c>
      <c r="N178" s="168" t="s">
        <v>39</v>
      </c>
      <c r="O178" s="55"/>
      <c r="P178" s="169">
        <f t="shared" si="11"/>
        <v>0</v>
      </c>
      <c r="Q178" s="169">
        <v>0</v>
      </c>
      <c r="R178" s="169">
        <f t="shared" si="12"/>
        <v>0</v>
      </c>
      <c r="S178" s="169">
        <v>0</v>
      </c>
      <c r="T178" s="170">
        <f t="shared" si="1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71" t="s">
        <v>536</v>
      </c>
      <c r="AT178" s="171" t="s">
        <v>166</v>
      </c>
      <c r="AU178" s="171" t="s">
        <v>82</v>
      </c>
      <c r="AY178" s="14" t="s">
        <v>163</v>
      </c>
      <c r="BE178" s="172">
        <f t="shared" si="14"/>
        <v>0</v>
      </c>
      <c r="BF178" s="172">
        <f t="shared" si="15"/>
        <v>0</v>
      </c>
      <c r="BG178" s="172">
        <f t="shared" si="16"/>
        <v>0</v>
      </c>
      <c r="BH178" s="172">
        <f t="shared" si="17"/>
        <v>0</v>
      </c>
      <c r="BI178" s="172">
        <f t="shared" si="18"/>
        <v>0</v>
      </c>
      <c r="BJ178" s="14" t="s">
        <v>82</v>
      </c>
      <c r="BK178" s="172">
        <f t="shared" si="19"/>
        <v>0</v>
      </c>
      <c r="BL178" s="14" t="s">
        <v>536</v>
      </c>
      <c r="BM178" s="171" t="s">
        <v>449</v>
      </c>
    </row>
    <row r="179" spans="1:65" s="2" customFormat="1" ht="16.5" customHeight="1">
      <c r="A179" s="29"/>
      <c r="B179" s="158"/>
      <c r="C179" s="159" t="s">
        <v>1525</v>
      </c>
      <c r="D179" s="159" t="s">
        <v>166</v>
      </c>
      <c r="E179" s="160" t="s">
        <v>2574</v>
      </c>
      <c r="F179" s="161" t="s">
        <v>2575</v>
      </c>
      <c r="G179" s="162" t="s">
        <v>1886</v>
      </c>
      <c r="H179" s="163">
        <v>2</v>
      </c>
      <c r="I179" s="164"/>
      <c r="J179" s="165">
        <f t="shared" si="10"/>
        <v>0</v>
      </c>
      <c r="K179" s="166"/>
      <c r="L179" s="30"/>
      <c r="M179" s="185" t="s">
        <v>1</v>
      </c>
      <c r="N179" s="186" t="s">
        <v>39</v>
      </c>
      <c r="O179" s="187"/>
      <c r="P179" s="188">
        <f t="shared" si="11"/>
        <v>0</v>
      </c>
      <c r="Q179" s="188">
        <v>0</v>
      </c>
      <c r="R179" s="188">
        <f t="shared" si="12"/>
        <v>0</v>
      </c>
      <c r="S179" s="188">
        <v>0</v>
      </c>
      <c r="T179" s="189">
        <f t="shared" si="1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71" t="s">
        <v>536</v>
      </c>
      <c r="AT179" s="171" t="s">
        <v>166</v>
      </c>
      <c r="AU179" s="171" t="s">
        <v>82</v>
      </c>
      <c r="AY179" s="14" t="s">
        <v>163</v>
      </c>
      <c r="BE179" s="172">
        <f t="shared" si="14"/>
        <v>0</v>
      </c>
      <c r="BF179" s="172">
        <f t="shared" si="15"/>
        <v>0</v>
      </c>
      <c r="BG179" s="172">
        <f t="shared" si="16"/>
        <v>0</v>
      </c>
      <c r="BH179" s="172">
        <f t="shared" si="17"/>
        <v>0</v>
      </c>
      <c r="BI179" s="172">
        <f t="shared" si="18"/>
        <v>0</v>
      </c>
      <c r="BJ179" s="14" t="s">
        <v>82</v>
      </c>
      <c r="BK179" s="172">
        <f t="shared" si="19"/>
        <v>0</v>
      </c>
      <c r="BL179" s="14" t="s">
        <v>536</v>
      </c>
      <c r="BM179" s="171" t="s">
        <v>457</v>
      </c>
    </row>
    <row r="180" spans="1:65" s="2" customFormat="1" ht="6.95" customHeight="1">
      <c r="A180" s="29"/>
      <c r="B180" s="44"/>
      <c r="C180" s="45"/>
      <c r="D180" s="45"/>
      <c r="E180" s="45"/>
      <c r="F180" s="45"/>
      <c r="G180" s="45"/>
      <c r="H180" s="45"/>
      <c r="I180" s="117"/>
      <c r="J180" s="45"/>
      <c r="K180" s="45"/>
      <c r="L180" s="30"/>
      <c r="M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</row>
  </sheetData>
  <autoFilter ref="C117:K179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7"/>
  <sheetViews>
    <sheetView showGridLines="0" workbookViewId="0">
      <selection activeCell="X17" sqref="X1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4" t="s">
        <v>105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84</v>
      </c>
    </row>
    <row r="4" spans="1:46" s="1" customFormat="1" ht="24.95" customHeight="1">
      <c r="B4" s="17"/>
      <c r="D4" s="18" t="s">
        <v>112</v>
      </c>
      <c r="I4" s="90"/>
      <c r="L4" s="17"/>
      <c r="M4" s="92" t="s">
        <v>10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16</v>
      </c>
      <c r="I6" s="90"/>
      <c r="L6" s="17"/>
    </row>
    <row r="7" spans="1:46" s="1" customFormat="1" ht="16.5" customHeight="1">
      <c r="B7" s="17"/>
      <c r="E7" s="237" t="str">
        <f>'Rekapitulace stavby'!K6</f>
        <v>Rekonstrukce vnitřních prostor žst. Choceň</v>
      </c>
      <c r="F7" s="238"/>
      <c r="G7" s="238"/>
      <c r="H7" s="238"/>
      <c r="I7" s="90"/>
      <c r="L7" s="17"/>
    </row>
    <row r="8" spans="1:46" s="2" customFormat="1" ht="12" customHeight="1">
      <c r="A8" s="29"/>
      <c r="B8" s="30"/>
      <c r="C8" s="29"/>
      <c r="D8" s="24" t="s">
        <v>113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20" t="s">
        <v>2576</v>
      </c>
      <c r="F9" s="236"/>
      <c r="G9" s="236"/>
      <c r="H9" s="236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94" t="s">
        <v>22</v>
      </c>
      <c r="J12" s="52" t="str">
        <f>'Rekapitulace stavby'!AN8</f>
        <v>3. 3. 2020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24</v>
      </c>
      <c r="E14" s="29"/>
      <c r="F14" s="29"/>
      <c r="G14" s="29"/>
      <c r="H14" s="29"/>
      <c r="I14" s="94" t="s">
        <v>25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2630</v>
      </c>
      <c r="F15" s="29"/>
      <c r="G15" s="29"/>
      <c r="H15" s="29"/>
      <c r="I15" s="94" t="s">
        <v>26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94" t="s">
        <v>25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9" t="str">
        <f>'Rekapitulace stavby'!E14</f>
        <v>Vyplň údaj</v>
      </c>
      <c r="F18" s="226"/>
      <c r="G18" s="226"/>
      <c r="H18" s="226"/>
      <c r="I18" s="94" t="s">
        <v>26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94" t="s">
        <v>25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30</v>
      </c>
      <c r="F21" s="29"/>
      <c r="G21" s="29"/>
      <c r="H21" s="29"/>
      <c r="I21" s="94" t="s">
        <v>26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32</v>
      </c>
      <c r="E23" s="29"/>
      <c r="F23" s="29"/>
      <c r="G23" s="29"/>
      <c r="H23" s="29"/>
      <c r="I23" s="94" t="s">
        <v>25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30</v>
      </c>
      <c r="F24" s="29"/>
      <c r="G24" s="29"/>
      <c r="H24" s="29"/>
      <c r="I24" s="94" t="s">
        <v>26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33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30" t="s">
        <v>1</v>
      </c>
      <c r="F27" s="230"/>
      <c r="G27" s="230"/>
      <c r="H27" s="230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34</v>
      </c>
      <c r="E30" s="29"/>
      <c r="F30" s="29"/>
      <c r="G30" s="29"/>
      <c r="H30" s="29"/>
      <c r="I30" s="93"/>
      <c r="J30" s="68">
        <f>ROUND(J118,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101" t="s">
        <v>35</v>
      </c>
      <c r="J32" s="33" t="s">
        <v>37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2" t="s">
        <v>38</v>
      </c>
      <c r="E33" s="24" t="s">
        <v>39</v>
      </c>
      <c r="F33" s="103">
        <f>ROUND((SUM(BE118:BE136)),  2)</f>
        <v>0</v>
      </c>
      <c r="G33" s="29"/>
      <c r="H33" s="29"/>
      <c r="I33" s="104">
        <v>0.21</v>
      </c>
      <c r="J33" s="103">
        <f>ROUND(((SUM(BE118:BE136))*I33),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40</v>
      </c>
      <c r="F34" s="103">
        <f>ROUND((SUM(BF118:BF136)),  2)</f>
        <v>0</v>
      </c>
      <c r="G34" s="29"/>
      <c r="H34" s="29"/>
      <c r="I34" s="104">
        <v>0.15</v>
      </c>
      <c r="J34" s="103">
        <f>ROUND(((SUM(BF118:BF136))*I34),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41</v>
      </c>
      <c r="F35" s="103">
        <f>ROUND((SUM(BG118:BG136)),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42</v>
      </c>
      <c r="F36" s="103">
        <f>ROUND((SUM(BH118:BH136)),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43</v>
      </c>
      <c r="F37" s="103">
        <f>ROUND((SUM(BI118:BI136)),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44</v>
      </c>
      <c r="E39" s="57"/>
      <c r="F39" s="57"/>
      <c r="G39" s="107" t="s">
        <v>45</v>
      </c>
      <c r="H39" s="108" t="s">
        <v>46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0"/>
      <c r="L41" s="17"/>
    </row>
    <row r="42" spans="1:31" s="1" customFormat="1" ht="14.45" customHeight="1">
      <c r="B42" s="17"/>
      <c r="I42" s="90"/>
      <c r="L42" s="17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47</v>
      </c>
      <c r="E50" s="41"/>
      <c r="F50" s="41"/>
      <c r="G50" s="40" t="s">
        <v>48</v>
      </c>
      <c r="H50" s="41"/>
      <c r="I50" s="112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49</v>
      </c>
      <c r="E61" s="32"/>
      <c r="F61" s="113" t="s">
        <v>50</v>
      </c>
      <c r="G61" s="42" t="s">
        <v>49</v>
      </c>
      <c r="H61" s="32"/>
      <c r="I61" s="114"/>
      <c r="J61" s="115" t="s">
        <v>50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51</v>
      </c>
      <c r="E65" s="43"/>
      <c r="F65" s="43"/>
      <c r="G65" s="40" t="s">
        <v>52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49</v>
      </c>
      <c r="E76" s="32"/>
      <c r="F76" s="113" t="s">
        <v>50</v>
      </c>
      <c r="G76" s="42" t="s">
        <v>49</v>
      </c>
      <c r="H76" s="32"/>
      <c r="I76" s="114"/>
      <c r="J76" s="115" t="s">
        <v>50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115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7" t="str">
        <f>E7</f>
        <v>Rekonstrukce vnitřních prostor žst. Choceň</v>
      </c>
      <c r="F85" s="238"/>
      <c r="G85" s="238"/>
      <c r="H85" s="238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113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20" t="str">
        <f>E9</f>
        <v>08 - Kamerový systém</v>
      </c>
      <c r="F87" s="236"/>
      <c r="G87" s="236"/>
      <c r="H87" s="236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>Choceň</v>
      </c>
      <c r="G89" s="29"/>
      <c r="H89" s="29"/>
      <c r="I89" s="94" t="s">
        <v>22</v>
      </c>
      <c r="J89" s="52" t="str">
        <f>IF(J12="","",J12)</f>
        <v>3. 3. 2020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24</v>
      </c>
      <c r="D91" s="29"/>
      <c r="E91" s="29"/>
      <c r="F91" s="22" t="str">
        <f>E15</f>
        <v>SŽDC, s.o.</v>
      </c>
      <c r="G91" s="29"/>
      <c r="H91" s="29"/>
      <c r="I91" s="94" t="s">
        <v>29</v>
      </c>
      <c r="J91" s="27" t="str">
        <f>E21</f>
        <v>PRODIN a.s.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94" t="s">
        <v>32</v>
      </c>
      <c r="J92" s="27" t="str">
        <f>E24</f>
        <v>PRODIN a.s.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116</v>
      </c>
      <c r="D94" s="105"/>
      <c r="E94" s="105"/>
      <c r="F94" s="105"/>
      <c r="G94" s="105"/>
      <c r="H94" s="105"/>
      <c r="I94" s="120"/>
      <c r="J94" s="121" t="s">
        <v>117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118</v>
      </c>
      <c r="D96" s="29"/>
      <c r="E96" s="29"/>
      <c r="F96" s="29"/>
      <c r="G96" s="29"/>
      <c r="H96" s="29"/>
      <c r="I96" s="93"/>
      <c r="J96" s="68">
        <f>J118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119</v>
      </c>
    </row>
    <row r="97" spans="1:31" s="9" customFormat="1" ht="24.95" customHeight="1">
      <c r="B97" s="123"/>
      <c r="D97" s="124" t="s">
        <v>2471</v>
      </c>
      <c r="E97" s="125"/>
      <c r="F97" s="125"/>
      <c r="G97" s="125"/>
      <c r="H97" s="125"/>
      <c r="I97" s="126"/>
      <c r="J97" s="127">
        <f>J119</f>
        <v>0</v>
      </c>
      <c r="L97" s="123"/>
    </row>
    <row r="98" spans="1:31" s="9" customFormat="1" ht="24.95" customHeight="1">
      <c r="B98" s="123"/>
      <c r="D98" s="124" t="s">
        <v>2472</v>
      </c>
      <c r="E98" s="125"/>
      <c r="F98" s="125"/>
      <c r="G98" s="125"/>
      <c r="H98" s="125"/>
      <c r="I98" s="126"/>
      <c r="J98" s="127">
        <f>J126</f>
        <v>0</v>
      </c>
      <c r="L98" s="123"/>
    </row>
    <row r="99" spans="1:31" s="2" customFormat="1" ht="21.75" customHeight="1">
      <c r="A99" s="29"/>
      <c r="B99" s="30"/>
      <c r="C99" s="29"/>
      <c r="D99" s="29"/>
      <c r="E99" s="29"/>
      <c r="F99" s="29"/>
      <c r="G99" s="29"/>
      <c r="H99" s="29"/>
      <c r="I99" s="93"/>
      <c r="J99" s="29"/>
      <c r="K99" s="29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31" s="2" customFormat="1" ht="6.95" customHeight="1">
      <c r="A100" s="29"/>
      <c r="B100" s="44"/>
      <c r="C100" s="45"/>
      <c r="D100" s="45"/>
      <c r="E100" s="45"/>
      <c r="F100" s="45"/>
      <c r="G100" s="45"/>
      <c r="H100" s="45"/>
      <c r="I100" s="117"/>
      <c r="J100" s="45"/>
      <c r="K100" s="45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4" spans="1:31" s="2" customFormat="1" ht="6.95" customHeight="1">
      <c r="A104" s="29"/>
      <c r="B104" s="46"/>
      <c r="C104" s="47"/>
      <c r="D104" s="47"/>
      <c r="E104" s="47"/>
      <c r="F104" s="47"/>
      <c r="G104" s="47"/>
      <c r="H104" s="47"/>
      <c r="I104" s="118"/>
      <c r="J104" s="47"/>
      <c r="K104" s="47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24.95" customHeight="1">
      <c r="A105" s="29"/>
      <c r="B105" s="30"/>
      <c r="C105" s="18" t="s">
        <v>148</v>
      </c>
      <c r="D105" s="29"/>
      <c r="E105" s="29"/>
      <c r="F105" s="29"/>
      <c r="G105" s="29"/>
      <c r="H105" s="29"/>
      <c r="I105" s="93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6.95" customHeight="1">
      <c r="A106" s="29"/>
      <c r="B106" s="30"/>
      <c r="C106" s="29"/>
      <c r="D106" s="29"/>
      <c r="E106" s="29"/>
      <c r="F106" s="29"/>
      <c r="G106" s="29"/>
      <c r="H106" s="29"/>
      <c r="I106" s="93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2" customHeight="1">
      <c r="A107" s="29"/>
      <c r="B107" s="30"/>
      <c r="C107" s="24" t="s">
        <v>16</v>
      </c>
      <c r="D107" s="29"/>
      <c r="E107" s="29"/>
      <c r="F107" s="29"/>
      <c r="G107" s="29"/>
      <c r="H107" s="29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6.5" customHeight="1">
      <c r="A108" s="29"/>
      <c r="B108" s="30"/>
      <c r="C108" s="29"/>
      <c r="D108" s="29"/>
      <c r="E108" s="237" t="str">
        <f>E7</f>
        <v>Rekonstrukce vnitřních prostor žst. Choceň</v>
      </c>
      <c r="F108" s="238"/>
      <c r="G108" s="238"/>
      <c r="H108" s="238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113</v>
      </c>
      <c r="D109" s="29"/>
      <c r="E109" s="29"/>
      <c r="F109" s="29"/>
      <c r="G109" s="29"/>
      <c r="H109" s="29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220" t="str">
        <f>E9</f>
        <v>08 - Kamerový systém</v>
      </c>
      <c r="F110" s="236"/>
      <c r="G110" s="236"/>
      <c r="H110" s="236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4" t="s">
        <v>20</v>
      </c>
      <c r="D112" s="29"/>
      <c r="E112" s="29"/>
      <c r="F112" s="22" t="str">
        <f>F12</f>
        <v>Choceň</v>
      </c>
      <c r="G112" s="29"/>
      <c r="H112" s="29"/>
      <c r="I112" s="94" t="s">
        <v>22</v>
      </c>
      <c r="J112" s="52" t="str">
        <f>IF(J12="","",J12)</f>
        <v>3. 3. 2020</v>
      </c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93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5.2" customHeight="1">
      <c r="A114" s="29"/>
      <c r="B114" s="30"/>
      <c r="C114" s="24" t="s">
        <v>24</v>
      </c>
      <c r="D114" s="29"/>
      <c r="E114" s="29"/>
      <c r="F114" s="22" t="str">
        <f>E15</f>
        <v>SŽDC, s.o.</v>
      </c>
      <c r="G114" s="29"/>
      <c r="H114" s="29"/>
      <c r="I114" s="94" t="s">
        <v>29</v>
      </c>
      <c r="J114" s="27" t="str">
        <f>E21</f>
        <v>PRODIN a.s.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2" customHeight="1">
      <c r="A115" s="29"/>
      <c r="B115" s="30"/>
      <c r="C115" s="24" t="s">
        <v>27</v>
      </c>
      <c r="D115" s="29"/>
      <c r="E115" s="29"/>
      <c r="F115" s="22" t="str">
        <f>IF(E18="","",E18)</f>
        <v>Vyplň údaj</v>
      </c>
      <c r="G115" s="29"/>
      <c r="H115" s="29"/>
      <c r="I115" s="94" t="s">
        <v>32</v>
      </c>
      <c r="J115" s="27" t="str">
        <f>E24</f>
        <v>PRODIN a.s.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0.35" customHeight="1">
      <c r="A116" s="29"/>
      <c r="B116" s="30"/>
      <c r="C116" s="29"/>
      <c r="D116" s="29"/>
      <c r="E116" s="29"/>
      <c r="F116" s="29"/>
      <c r="G116" s="29"/>
      <c r="H116" s="29"/>
      <c r="I116" s="93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11" customFormat="1" ht="29.25" customHeight="1">
      <c r="A117" s="133"/>
      <c r="B117" s="134"/>
      <c r="C117" s="135" t="s">
        <v>149</v>
      </c>
      <c r="D117" s="136" t="s">
        <v>59</v>
      </c>
      <c r="E117" s="136" t="s">
        <v>55</v>
      </c>
      <c r="F117" s="136" t="s">
        <v>56</v>
      </c>
      <c r="G117" s="136" t="s">
        <v>150</v>
      </c>
      <c r="H117" s="136" t="s">
        <v>151</v>
      </c>
      <c r="I117" s="137" t="s">
        <v>152</v>
      </c>
      <c r="J117" s="138" t="s">
        <v>117</v>
      </c>
      <c r="K117" s="139" t="s">
        <v>153</v>
      </c>
      <c r="L117" s="140"/>
      <c r="M117" s="59" t="s">
        <v>1</v>
      </c>
      <c r="N117" s="60" t="s">
        <v>38</v>
      </c>
      <c r="O117" s="60" t="s">
        <v>154</v>
      </c>
      <c r="P117" s="60" t="s">
        <v>155</v>
      </c>
      <c r="Q117" s="60" t="s">
        <v>156</v>
      </c>
      <c r="R117" s="60" t="s">
        <v>157</v>
      </c>
      <c r="S117" s="60" t="s">
        <v>158</v>
      </c>
      <c r="T117" s="61" t="s">
        <v>159</v>
      </c>
      <c r="U117" s="133"/>
      <c r="V117" s="133"/>
      <c r="W117" s="133"/>
      <c r="X117" s="133"/>
      <c r="Y117" s="133"/>
      <c r="Z117" s="133"/>
      <c r="AA117" s="133"/>
      <c r="AB117" s="133"/>
      <c r="AC117" s="133"/>
      <c r="AD117" s="133"/>
      <c r="AE117" s="133"/>
    </row>
    <row r="118" spans="1:65" s="2" customFormat="1" ht="22.9" customHeight="1">
      <c r="A118" s="29"/>
      <c r="B118" s="30"/>
      <c r="C118" s="66" t="s">
        <v>160</v>
      </c>
      <c r="D118" s="29"/>
      <c r="E118" s="29"/>
      <c r="F118" s="29"/>
      <c r="G118" s="29"/>
      <c r="H118" s="29"/>
      <c r="I118" s="93"/>
      <c r="J118" s="141">
        <f>BK118</f>
        <v>0</v>
      </c>
      <c r="K118" s="29"/>
      <c r="L118" s="30"/>
      <c r="M118" s="62"/>
      <c r="N118" s="53"/>
      <c r="O118" s="63"/>
      <c r="P118" s="142">
        <f>P119+P126</f>
        <v>0</v>
      </c>
      <c r="Q118" s="63"/>
      <c r="R118" s="142">
        <f>R119+R126</f>
        <v>0</v>
      </c>
      <c r="S118" s="63"/>
      <c r="T118" s="143">
        <f>T119+T126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73</v>
      </c>
      <c r="AU118" s="14" t="s">
        <v>119</v>
      </c>
      <c r="BK118" s="144">
        <f>BK119+BK126</f>
        <v>0</v>
      </c>
    </row>
    <row r="119" spans="1:65" s="12" customFormat="1" ht="25.9" customHeight="1">
      <c r="B119" s="145"/>
      <c r="D119" s="146" t="s">
        <v>73</v>
      </c>
      <c r="E119" s="147" t="s">
        <v>2344</v>
      </c>
      <c r="F119" s="147" t="s">
        <v>2345</v>
      </c>
      <c r="I119" s="148"/>
      <c r="J119" s="149">
        <f>BK119</f>
        <v>0</v>
      </c>
      <c r="L119" s="145"/>
      <c r="M119" s="150"/>
      <c r="N119" s="151"/>
      <c r="O119" s="151"/>
      <c r="P119" s="152">
        <f>SUM(P120:P125)</f>
        <v>0</v>
      </c>
      <c r="Q119" s="151"/>
      <c r="R119" s="152">
        <f>SUM(R120:R125)</f>
        <v>0</v>
      </c>
      <c r="S119" s="151"/>
      <c r="T119" s="153">
        <f>SUM(T120:T125)</f>
        <v>0</v>
      </c>
      <c r="AR119" s="146" t="s">
        <v>84</v>
      </c>
      <c r="AT119" s="154" t="s">
        <v>73</v>
      </c>
      <c r="AU119" s="154" t="s">
        <v>74</v>
      </c>
      <c r="AY119" s="146" t="s">
        <v>163</v>
      </c>
      <c r="BK119" s="155">
        <f>SUM(BK120:BK125)</f>
        <v>0</v>
      </c>
    </row>
    <row r="120" spans="1:65" s="2" customFormat="1" ht="16.5" customHeight="1">
      <c r="A120" s="29"/>
      <c r="B120" s="158"/>
      <c r="C120" s="159" t="s">
        <v>82</v>
      </c>
      <c r="D120" s="159" t="s">
        <v>166</v>
      </c>
      <c r="E120" s="160" t="s">
        <v>2364</v>
      </c>
      <c r="F120" s="161" t="s">
        <v>2365</v>
      </c>
      <c r="G120" s="162" t="s">
        <v>287</v>
      </c>
      <c r="H120" s="163">
        <v>670</v>
      </c>
      <c r="I120" s="164"/>
      <c r="J120" s="165">
        <f t="shared" ref="J120:J125" si="0">ROUND(I120*H120,2)</f>
        <v>0</v>
      </c>
      <c r="K120" s="166"/>
      <c r="L120" s="30"/>
      <c r="M120" s="167" t="s">
        <v>1</v>
      </c>
      <c r="N120" s="168" t="s">
        <v>39</v>
      </c>
      <c r="O120" s="55"/>
      <c r="P120" s="169">
        <f t="shared" ref="P120:P125" si="1">O120*H120</f>
        <v>0</v>
      </c>
      <c r="Q120" s="169">
        <v>0</v>
      </c>
      <c r="R120" s="169">
        <f t="shared" ref="R120:R125" si="2">Q120*H120</f>
        <v>0</v>
      </c>
      <c r="S120" s="169">
        <v>0</v>
      </c>
      <c r="T120" s="170">
        <f t="shared" ref="T120:T125" si="3">S120*H120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71" t="s">
        <v>536</v>
      </c>
      <c r="AT120" s="171" t="s">
        <v>166</v>
      </c>
      <c r="AU120" s="171" t="s">
        <v>82</v>
      </c>
      <c r="AY120" s="14" t="s">
        <v>163</v>
      </c>
      <c r="BE120" s="172">
        <f t="shared" ref="BE120:BE125" si="4">IF(N120="základní",J120,0)</f>
        <v>0</v>
      </c>
      <c r="BF120" s="172">
        <f t="shared" ref="BF120:BF125" si="5">IF(N120="snížená",J120,0)</f>
        <v>0</v>
      </c>
      <c r="BG120" s="172">
        <f t="shared" ref="BG120:BG125" si="6">IF(N120="zákl. přenesená",J120,0)</f>
        <v>0</v>
      </c>
      <c r="BH120" s="172">
        <f t="shared" ref="BH120:BH125" si="7">IF(N120="sníž. přenesená",J120,0)</f>
        <v>0</v>
      </c>
      <c r="BI120" s="172">
        <f t="shared" ref="BI120:BI125" si="8">IF(N120="nulová",J120,0)</f>
        <v>0</v>
      </c>
      <c r="BJ120" s="14" t="s">
        <v>82</v>
      </c>
      <c r="BK120" s="172">
        <f t="shared" ref="BK120:BK125" si="9">ROUND(I120*H120,2)</f>
        <v>0</v>
      </c>
      <c r="BL120" s="14" t="s">
        <v>536</v>
      </c>
      <c r="BM120" s="171" t="s">
        <v>84</v>
      </c>
    </row>
    <row r="121" spans="1:65" s="2" customFormat="1" ht="21.75" customHeight="1">
      <c r="A121" s="29"/>
      <c r="B121" s="158"/>
      <c r="C121" s="159" t="s">
        <v>84</v>
      </c>
      <c r="D121" s="159" t="s">
        <v>166</v>
      </c>
      <c r="E121" s="160" t="s">
        <v>2577</v>
      </c>
      <c r="F121" s="161" t="s">
        <v>2578</v>
      </c>
      <c r="G121" s="162" t="s">
        <v>1886</v>
      </c>
      <c r="H121" s="163">
        <v>4</v>
      </c>
      <c r="I121" s="164"/>
      <c r="J121" s="165">
        <f t="shared" si="0"/>
        <v>0</v>
      </c>
      <c r="K121" s="166"/>
      <c r="L121" s="30"/>
      <c r="M121" s="167" t="s">
        <v>1</v>
      </c>
      <c r="N121" s="168" t="s">
        <v>39</v>
      </c>
      <c r="O121" s="55"/>
      <c r="P121" s="169">
        <f t="shared" si="1"/>
        <v>0</v>
      </c>
      <c r="Q121" s="169">
        <v>0</v>
      </c>
      <c r="R121" s="169">
        <f t="shared" si="2"/>
        <v>0</v>
      </c>
      <c r="S121" s="169">
        <v>0</v>
      </c>
      <c r="T121" s="170">
        <f t="shared" si="3"/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71" t="s">
        <v>536</v>
      </c>
      <c r="AT121" s="171" t="s">
        <v>166</v>
      </c>
      <c r="AU121" s="171" t="s">
        <v>82</v>
      </c>
      <c r="AY121" s="14" t="s">
        <v>163</v>
      </c>
      <c r="BE121" s="172">
        <f t="shared" si="4"/>
        <v>0</v>
      </c>
      <c r="BF121" s="172">
        <f t="shared" si="5"/>
        <v>0</v>
      </c>
      <c r="BG121" s="172">
        <f t="shared" si="6"/>
        <v>0</v>
      </c>
      <c r="BH121" s="172">
        <f t="shared" si="7"/>
        <v>0</v>
      </c>
      <c r="BI121" s="172">
        <f t="shared" si="8"/>
        <v>0</v>
      </c>
      <c r="BJ121" s="14" t="s">
        <v>82</v>
      </c>
      <c r="BK121" s="172">
        <f t="shared" si="9"/>
        <v>0</v>
      </c>
      <c r="BL121" s="14" t="s">
        <v>536</v>
      </c>
      <c r="BM121" s="171" t="s">
        <v>170</v>
      </c>
    </row>
    <row r="122" spans="1:65" s="2" customFormat="1" ht="21.75" customHeight="1">
      <c r="A122" s="29"/>
      <c r="B122" s="158"/>
      <c r="C122" s="159" t="s">
        <v>229</v>
      </c>
      <c r="D122" s="159" t="s">
        <v>166</v>
      </c>
      <c r="E122" s="160" t="s">
        <v>2579</v>
      </c>
      <c r="F122" s="161" t="s">
        <v>2580</v>
      </c>
      <c r="G122" s="162" t="s">
        <v>1886</v>
      </c>
      <c r="H122" s="163">
        <v>5</v>
      </c>
      <c r="I122" s="164"/>
      <c r="J122" s="165">
        <f t="shared" si="0"/>
        <v>0</v>
      </c>
      <c r="K122" s="166"/>
      <c r="L122" s="30"/>
      <c r="M122" s="167" t="s">
        <v>1</v>
      </c>
      <c r="N122" s="168" t="s">
        <v>39</v>
      </c>
      <c r="O122" s="55"/>
      <c r="P122" s="169">
        <f t="shared" si="1"/>
        <v>0</v>
      </c>
      <c r="Q122" s="169">
        <v>0</v>
      </c>
      <c r="R122" s="169">
        <f t="shared" si="2"/>
        <v>0</v>
      </c>
      <c r="S122" s="169">
        <v>0</v>
      </c>
      <c r="T122" s="170">
        <f t="shared" si="3"/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71" t="s">
        <v>536</v>
      </c>
      <c r="AT122" s="171" t="s">
        <v>166</v>
      </c>
      <c r="AU122" s="171" t="s">
        <v>82</v>
      </c>
      <c r="AY122" s="14" t="s">
        <v>163</v>
      </c>
      <c r="BE122" s="172">
        <f t="shared" si="4"/>
        <v>0</v>
      </c>
      <c r="BF122" s="172">
        <f t="shared" si="5"/>
        <v>0</v>
      </c>
      <c r="BG122" s="172">
        <f t="shared" si="6"/>
        <v>0</v>
      </c>
      <c r="BH122" s="172">
        <f t="shared" si="7"/>
        <v>0</v>
      </c>
      <c r="BI122" s="172">
        <f t="shared" si="8"/>
        <v>0</v>
      </c>
      <c r="BJ122" s="14" t="s">
        <v>82</v>
      </c>
      <c r="BK122" s="172">
        <f t="shared" si="9"/>
        <v>0</v>
      </c>
      <c r="BL122" s="14" t="s">
        <v>536</v>
      </c>
      <c r="BM122" s="171" t="s">
        <v>308</v>
      </c>
    </row>
    <row r="123" spans="1:65" s="2" customFormat="1" ht="16.5" customHeight="1">
      <c r="A123" s="29"/>
      <c r="B123" s="158"/>
      <c r="C123" s="159" t="s">
        <v>170</v>
      </c>
      <c r="D123" s="159" t="s">
        <v>166</v>
      </c>
      <c r="E123" s="160" t="s">
        <v>2581</v>
      </c>
      <c r="F123" s="161" t="s">
        <v>2582</v>
      </c>
      <c r="G123" s="162" t="s">
        <v>1886</v>
      </c>
      <c r="H123" s="163">
        <v>1</v>
      </c>
      <c r="I123" s="164"/>
      <c r="J123" s="165">
        <f t="shared" si="0"/>
        <v>0</v>
      </c>
      <c r="K123" s="166"/>
      <c r="L123" s="30"/>
      <c r="M123" s="167" t="s">
        <v>1</v>
      </c>
      <c r="N123" s="168" t="s">
        <v>39</v>
      </c>
      <c r="O123" s="55"/>
      <c r="P123" s="169">
        <f t="shared" si="1"/>
        <v>0</v>
      </c>
      <c r="Q123" s="169">
        <v>0</v>
      </c>
      <c r="R123" s="169">
        <f t="shared" si="2"/>
        <v>0</v>
      </c>
      <c r="S123" s="169">
        <v>0</v>
      </c>
      <c r="T123" s="170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71" t="s">
        <v>536</v>
      </c>
      <c r="AT123" s="171" t="s">
        <v>166</v>
      </c>
      <c r="AU123" s="171" t="s">
        <v>82</v>
      </c>
      <c r="AY123" s="14" t="s">
        <v>163</v>
      </c>
      <c r="BE123" s="172">
        <f t="shared" si="4"/>
        <v>0</v>
      </c>
      <c r="BF123" s="172">
        <f t="shared" si="5"/>
        <v>0</v>
      </c>
      <c r="BG123" s="172">
        <f t="shared" si="6"/>
        <v>0</v>
      </c>
      <c r="BH123" s="172">
        <f t="shared" si="7"/>
        <v>0</v>
      </c>
      <c r="BI123" s="172">
        <f t="shared" si="8"/>
        <v>0</v>
      </c>
      <c r="BJ123" s="14" t="s">
        <v>82</v>
      </c>
      <c r="BK123" s="172">
        <f t="shared" si="9"/>
        <v>0</v>
      </c>
      <c r="BL123" s="14" t="s">
        <v>536</v>
      </c>
      <c r="BM123" s="171" t="s">
        <v>210</v>
      </c>
    </row>
    <row r="124" spans="1:65" s="2" customFormat="1" ht="16.5" customHeight="1">
      <c r="A124" s="29"/>
      <c r="B124" s="158"/>
      <c r="C124" s="159" t="s">
        <v>298</v>
      </c>
      <c r="D124" s="159" t="s">
        <v>166</v>
      </c>
      <c r="E124" s="160" t="s">
        <v>2583</v>
      </c>
      <c r="F124" s="161" t="s">
        <v>2584</v>
      </c>
      <c r="G124" s="162" t="s">
        <v>1886</v>
      </c>
      <c r="H124" s="163">
        <v>1</v>
      </c>
      <c r="I124" s="164"/>
      <c r="J124" s="165">
        <f t="shared" si="0"/>
        <v>0</v>
      </c>
      <c r="K124" s="166"/>
      <c r="L124" s="30"/>
      <c r="M124" s="167" t="s">
        <v>1</v>
      </c>
      <c r="N124" s="168" t="s">
        <v>39</v>
      </c>
      <c r="O124" s="55"/>
      <c r="P124" s="169">
        <f t="shared" si="1"/>
        <v>0</v>
      </c>
      <c r="Q124" s="169">
        <v>0</v>
      </c>
      <c r="R124" s="169">
        <f t="shared" si="2"/>
        <v>0</v>
      </c>
      <c r="S124" s="169">
        <v>0</v>
      </c>
      <c r="T124" s="170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71" t="s">
        <v>536</v>
      </c>
      <c r="AT124" s="171" t="s">
        <v>166</v>
      </c>
      <c r="AU124" s="171" t="s">
        <v>82</v>
      </c>
      <c r="AY124" s="14" t="s">
        <v>163</v>
      </c>
      <c r="BE124" s="172">
        <f t="shared" si="4"/>
        <v>0</v>
      </c>
      <c r="BF124" s="172">
        <f t="shared" si="5"/>
        <v>0</v>
      </c>
      <c r="BG124" s="172">
        <f t="shared" si="6"/>
        <v>0</v>
      </c>
      <c r="BH124" s="172">
        <f t="shared" si="7"/>
        <v>0</v>
      </c>
      <c r="BI124" s="172">
        <f t="shared" si="8"/>
        <v>0</v>
      </c>
      <c r="BJ124" s="14" t="s">
        <v>82</v>
      </c>
      <c r="BK124" s="172">
        <f t="shared" si="9"/>
        <v>0</v>
      </c>
      <c r="BL124" s="14" t="s">
        <v>536</v>
      </c>
      <c r="BM124" s="171" t="s">
        <v>109</v>
      </c>
    </row>
    <row r="125" spans="1:65" s="2" customFormat="1" ht="16.5" customHeight="1">
      <c r="A125" s="29"/>
      <c r="B125" s="158"/>
      <c r="C125" s="159" t="s">
        <v>308</v>
      </c>
      <c r="D125" s="159" t="s">
        <v>166</v>
      </c>
      <c r="E125" s="160" t="s">
        <v>2585</v>
      </c>
      <c r="F125" s="161" t="s">
        <v>2586</v>
      </c>
      <c r="G125" s="162" t="s">
        <v>1886</v>
      </c>
      <c r="H125" s="163">
        <v>2</v>
      </c>
      <c r="I125" s="164"/>
      <c r="J125" s="165">
        <f t="shared" si="0"/>
        <v>0</v>
      </c>
      <c r="K125" s="166"/>
      <c r="L125" s="30"/>
      <c r="M125" s="167" t="s">
        <v>1</v>
      </c>
      <c r="N125" s="168" t="s">
        <v>39</v>
      </c>
      <c r="O125" s="55"/>
      <c r="P125" s="169">
        <f t="shared" si="1"/>
        <v>0</v>
      </c>
      <c r="Q125" s="169">
        <v>0</v>
      </c>
      <c r="R125" s="169">
        <f t="shared" si="2"/>
        <v>0</v>
      </c>
      <c r="S125" s="169">
        <v>0</v>
      </c>
      <c r="T125" s="170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1" t="s">
        <v>536</v>
      </c>
      <c r="AT125" s="171" t="s">
        <v>166</v>
      </c>
      <c r="AU125" s="171" t="s">
        <v>82</v>
      </c>
      <c r="AY125" s="14" t="s">
        <v>163</v>
      </c>
      <c r="BE125" s="172">
        <f t="shared" si="4"/>
        <v>0</v>
      </c>
      <c r="BF125" s="172">
        <f t="shared" si="5"/>
        <v>0</v>
      </c>
      <c r="BG125" s="172">
        <f t="shared" si="6"/>
        <v>0</v>
      </c>
      <c r="BH125" s="172">
        <f t="shared" si="7"/>
        <v>0</v>
      </c>
      <c r="BI125" s="172">
        <f t="shared" si="8"/>
        <v>0</v>
      </c>
      <c r="BJ125" s="14" t="s">
        <v>82</v>
      </c>
      <c r="BK125" s="172">
        <f t="shared" si="9"/>
        <v>0</v>
      </c>
      <c r="BL125" s="14" t="s">
        <v>536</v>
      </c>
      <c r="BM125" s="171" t="s">
        <v>1368</v>
      </c>
    </row>
    <row r="126" spans="1:65" s="12" customFormat="1" ht="25.9" customHeight="1">
      <c r="B126" s="145"/>
      <c r="D126" s="146" t="s">
        <v>73</v>
      </c>
      <c r="E126" s="147" t="s">
        <v>2423</v>
      </c>
      <c r="F126" s="147" t="s">
        <v>2424</v>
      </c>
      <c r="I126" s="148"/>
      <c r="J126" s="149">
        <f>BK126</f>
        <v>0</v>
      </c>
      <c r="L126" s="145"/>
      <c r="M126" s="150"/>
      <c r="N126" s="151"/>
      <c r="O126" s="151"/>
      <c r="P126" s="152">
        <f>SUM(P127:P136)</f>
        <v>0</v>
      </c>
      <c r="Q126" s="151"/>
      <c r="R126" s="152">
        <f>SUM(R127:R136)</f>
        <v>0</v>
      </c>
      <c r="S126" s="151"/>
      <c r="T126" s="153">
        <f>SUM(T127:T136)</f>
        <v>0</v>
      </c>
      <c r="AR126" s="146" t="s">
        <v>84</v>
      </c>
      <c r="AT126" s="154" t="s">
        <v>73</v>
      </c>
      <c r="AU126" s="154" t="s">
        <v>74</v>
      </c>
      <c r="AY126" s="146" t="s">
        <v>163</v>
      </c>
      <c r="BK126" s="155">
        <f>SUM(BK127:BK136)</f>
        <v>0</v>
      </c>
    </row>
    <row r="127" spans="1:65" s="2" customFormat="1" ht="21.75" customHeight="1">
      <c r="A127" s="29"/>
      <c r="B127" s="158"/>
      <c r="C127" s="159" t="s">
        <v>512</v>
      </c>
      <c r="D127" s="159" t="s">
        <v>166</v>
      </c>
      <c r="E127" s="160" t="s">
        <v>2437</v>
      </c>
      <c r="F127" s="161" t="s">
        <v>2438</v>
      </c>
      <c r="G127" s="162" t="s">
        <v>287</v>
      </c>
      <c r="H127" s="163">
        <v>670</v>
      </c>
      <c r="I127" s="164"/>
      <c r="J127" s="165">
        <f t="shared" ref="J127:J136" si="10">ROUND(I127*H127,2)</f>
        <v>0</v>
      </c>
      <c r="K127" s="166"/>
      <c r="L127" s="30"/>
      <c r="M127" s="167" t="s">
        <v>1</v>
      </c>
      <c r="N127" s="168" t="s">
        <v>39</v>
      </c>
      <c r="O127" s="55"/>
      <c r="P127" s="169">
        <f t="shared" ref="P127:P136" si="11">O127*H127</f>
        <v>0</v>
      </c>
      <c r="Q127" s="169">
        <v>0</v>
      </c>
      <c r="R127" s="169">
        <f t="shared" ref="R127:R136" si="12">Q127*H127</f>
        <v>0</v>
      </c>
      <c r="S127" s="169">
        <v>0</v>
      </c>
      <c r="T127" s="170">
        <f t="shared" ref="T127:T136" si="13"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71" t="s">
        <v>536</v>
      </c>
      <c r="AT127" s="171" t="s">
        <v>166</v>
      </c>
      <c r="AU127" s="171" t="s">
        <v>82</v>
      </c>
      <c r="AY127" s="14" t="s">
        <v>163</v>
      </c>
      <c r="BE127" s="172">
        <f t="shared" ref="BE127:BE136" si="14">IF(N127="základní",J127,0)</f>
        <v>0</v>
      </c>
      <c r="BF127" s="172">
        <f t="shared" ref="BF127:BF136" si="15">IF(N127="snížená",J127,0)</f>
        <v>0</v>
      </c>
      <c r="BG127" s="172">
        <f t="shared" ref="BG127:BG136" si="16">IF(N127="zákl. přenesená",J127,0)</f>
        <v>0</v>
      </c>
      <c r="BH127" s="172">
        <f t="shared" ref="BH127:BH136" si="17">IF(N127="sníž. přenesená",J127,0)</f>
        <v>0</v>
      </c>
      <c r="BI127" s="172">
        <f t="shared" ref="BI127:BI136" si="18">IF(N127="nulová",J127,0)</f>
        <v>0</v>
      </c>
      <c r="BJ127" s="14" t="s">
        <v>82</v>
      </c>
      <c r="BK127" s="172">
        <f t="shared" ref="BK127:BK136" si="19">ROUND(I127*H127,2)</f>
        <v>0</v>
      </c>
      <c r="BL127" s="14" t="s">
        <v>536</v>
      </c>
      <c r="BM127" s="171" t="s">
        <v>568</v>
      </c>
    </row>
    <row r="128" spans="1:65" s="2" customFormat="1" ht="16.5" customHeight="1">
      <c r="A128" s="29"/>
      <c r="B128" s="158"/>
      <c r="C128" s="159" t="s">
        <v>210</v>
      </c>
      <c r="D128" s="159" t="s">
        <v>166</v>
      </c>
      <c r="E128" s="160" t="s">
        <v>2587</v>
      </c>
      <c r="F128" s="161" t="s">
        <v>2588</v>
      </c>
      <c r="G128" s="162" t="s">
        <v>1886</v>
      </c>
      <c r="H128" s="163">
        <v>4</v>
      </c>
      <c r="I128" s="164"/>
      <c r="J128" s="165">
        <f t="shared" si="10"/>
        <v>0</v>
      </c>
      <c r="K128" s="166"/>
      <c r="L128" s="30"/>
      <c r="M128" s="167" t="s">
        <v>1</v>
      </c>
      <c r="N128" s="168" t="s">
        <v>39</v>
      </c>
      <c r="O128" s="55"/>
      <c r="P128" s="169">
        <f t="shared" si="11"/>
        <v>0</v>
      </c>
      <c r="Q128" s="169">
        <v>0</v>
      </c>
      <c r="R128" s="169">
        <f t="shared" si="12"/>
        <v>0</v>
      </c>
      <c r="S128" s="169">
        <v>0</v>
      </c>
      <c r="T128" s="170">
        <f t="shared" si="1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71" t="s">
        <v>536</v>
      </c>
      <c r="AT128" s="171" t="s">
        <v>166</v>
      </c>
      <c r="AU128" s="171" t="s">
        <v>82</v>
      </c>
      <c r="AY128" s="14" t="s">
        <v>163</v>
      </c>
      <c r="BE128" s="172">
        <f t="shared" si="14"/>
        <v>0</v>
      </c>
      <c r="BF128" s="172">
        <f t="shared" si="15"/>
        <v>0</v>
      </c>
      <c r="BG128" s="172">
        <f t="shared" si="16"/>
        <v>0</v>
      </c>
      <c r="BH128" s="172">
        <f t="shared" si="17"/>
        <v>0</v>
      </c>
      <c r="BI128" s="172">
        <f t="shared" si="18"/>
        <v>0</v>
      </c>
      <c r="BJ128" s="14" t="s">
        <v>82</v>
      </c>
      <c r="BK128" s="172">
        <f t="shared" si="19"/>
        <v>0</v>
      </c>
      <c r="BL128" s="14" t="s">
        <v>536</v>
      </c>
      <c r="BM128" s="171" t="s">
        <v>536</v>
      </c>
    </row>
    <row r="129" spans="1:65" s="2" customFormat="1" ht="16.5" customHeight="1">
      <c r="A129" s="29"/>
      <c r="B129" s="158"/>
      <c r="C129" s="159" t="s">
        <v>470</v>
      </c>
      <c r="D129" s="159" t="s">
        <v>166</v>
      </c>
      <c r="E129" s="160" t="s">
        <v>2589</v>
      </c>
      <c r="F129" s="161" t="s">
        <v>2590</v>
      </c>
      <c r="G129" s="162" t="s">
        <v>1886</v>
      </c>
      <c r="H129" s="163">
        <v>4</v>
      </c>
      <c r="I129" s="164"/>
      <c r="J129" s="165">
        <f t="shared" si="10"/>
        <v>0</v>
      </c>
      <c r="K129" s="166"/>
      <c r="L129" s="30"/>
      <c r="M129" s="167" t="s">
        <v>1</v>
      </c>
      <c r="N129" s="168" t="s">
        <v>39</v>
      </c>
      <c r="O129" s="55"/>
      <c r="P129" s="169">
        <f t="shared" si="11"/>
        <v>0</v>
      </c>
      <c r="Q129" s="169">
        <v>0</v>
      </c>
      <c r="R129" s="169">
        <f t="shared" si="12"/>
        <v>0</v>
      </c>
      <c r="S129" s="169">
        <v>0</v>
      </c>
      <c r="T129" s="170">
        <f t="shared" si="1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1" t="s">
        <v>536</v>
      </c>
      <c r="AT129" s="171" t="s">
        <v>166</v>
      </c>
      <c r="AU129" s="171" t="s">
        <v>82</v>
      </c>
      <c r="AY129" s="14" t="s">
        <v>163</v>
      </c>
      <c r="BE129" s="172">
        <f t="shared" si="14"/>
        <v>0</v>
      </c>
      <c r="BF129" s="172">
        <f t="shared" si="15"/>
        <v>0</v>
      </c>
      <c r="BG129" s="172">
        <f t="shared" si="16"/>
        <v>0</v>
      </c>
      <c r="BH129" s="172">
        <f t="shared" si="17"/>
        <v>0</v>
      </c>
      <c r="BI129" s="172">
        <f t="shared" si="18"/>
        <v>0</v>
      </c>
      <c r="BJ129" s="14" t="s">
        <v>82</v>
      </c>
      <c r="BK129" s="172">
        <f t="shared" si="19"/>
        <v>0</v>
      </c>
      <c r="BL129" s="14" t="s">
        <v>536</v>
      </c>
      <c r="BM129" s="171" t="s">
        <v>560</v>
      </c>
    </row>
    <row r="130" spans="1:65" s="2" customFormat="1" ht="16.5" customHeight="1">
      <c r="A130" s="29"/>
      <c r="B130" s="158"/>
      <c r="C130" s="159" t="s">
        <v>109</v>
      </c>
      <c r="D130" s="159" t="s">
        <v>166</v>
      </c>
      <c r="E130" s="160" t="s">
        <v>2591</v>
      </c>
      <c r="F130" s="161" t="s">
        <v>2592</v>
      </c>
      <c r="G130" s="162" t="s">
        <v>1886</v>
      </c>
      <c r="H130" s="163">
        <v>1</v>
      </c>
      <c r="I130" s="164"/>
      <c r="J130" s="165">
        <f t="shared" si="10"/>
        <v>0</v>
      </c>
      <c r="K130" s="166"/>
      <c r="L130" s="30"/>
      <c r="M130" s="167" t="s">
        <v>1</v>
      </c>
      <c r="N130" s="168" t="s">
        <v>39</v>
      </c>
      <c r="O130" s="55"/>
      <c r="P130" s="169">
        <f t="shared" si="11"/>
        <v>0</v>
      </c>
      <c r="Q130" s="169">
        <v>0</v>
      </c>
      <c r="R130" s="169">
        <f t="shared" si="12"/>
        <v>0</v>
      </c>
      <c r="S130" s="169">
        <v>0</v>
      </c>
      <c r="T130" s="170">
        <f t="shared" si="1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1" t="s">
        <v>536</v>
      </c>
      <c r="AT130" s="171" t="s">
        <v>166</v>
      </c>
      <c r="AU130" s="171" t="s">
        <v>82</v>
      </c>
      <c r="AY130" s="14" t="s">
        <v>163</v>
      </c>
      <c r="BE130" s="172">
        <f t="shared" si="14"/>
        <v>0</v>
      </c>
      <c r="BF130" s="172">
        <f t="shared" si="15"/>
        <v>0</v>
      </c>
      <c r="BG130" s="172">
        <f t="shared" si="16"/>
        <v>0</v>
      </c>
      <c r="BH130" s="172">
        <f t="shared" si="17"/>
        <v>0</v>
      </c>
      <c r="BI130" s="172">
        <f t="shared" si="18"/>
        <v>0</v>
      </c>
      <c r="BJ130" s="14" t="s">
        <v>82</v>
      </c>
      <c r="BK130" s="172">
        <f t="shared" si="19"/>
        <v>0</v>
      </c>
      <c r="BL130" s="14" t="s">
        <v>536</v>
      </c>
      <c r="BM130" s="171" t="s">
        <v>544</v>
      </c>
    </row>
    <row r="131" spans="1:65" s="2" customFormat="1" ht="16.5" customHeight="1">
      <c r="A131" s="29"/>
      <c r="B131" s="158"/>
      <c r="C131" s="159" t="s">
        <v>609</v>
      </c>
      <c r="D131" s="159" t="s">
        <v>166</v>
      </c>
      <c r="E131" s="160" t="s">
        <v>2593</v>
      </c>
      <c r="F131" s="161" t="s">
        <v>2594</v>
      </c>
      <c r="G131" s="162" t="s">
        <v>1886</v>
      </c>
      <c r="H131" s="163">
        <v>18</v>
      </c>
      <c r="I131" s="164"/>
      <c r="J131" s="165">
        <f t="shared" si="10"/>
        <v>0</v>
      </c>
      <c r="K131" s="166"/>
      <c r="L131" s="30"/>
      <c r="M131" s="167" t="s">
        <v>1</v>
      </c>
      <c r="N131" s="168" t="s">
        <v>39</v>
      </c>
      <c r="O131" s="55"/>
      <c r="P131" s="169">
        <f t="shared" si="11"/>
        <v>0</v>
      </c>
      <c r="Q131" s="169">
        <v>0</v>
      </c>
      <c r="R131" s="169">
        <f t="shared" si="12"/>
        <v>0</v>
      </c>
      <c r="S131" s="169">
        <v>0</v>
      </c>
      <c r="T131" s="170">
        <f t="shared" si="1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1" t="s">
        <v>536</v>
      </c>
      <c r="AT131" s="171" t="s">
        <v>166</v>
      </c>
      <c r="AU131" s="171" t="s">
        <v>82</v>
      </c>
      <c r="AY131" s="14" t="s">
        <v>163</v>
      </c>
      <c r="BE131" s="172">
        <f t="shared" si="14"/>
        <v>0</v>
      </c>
      <c r="BF131" s="172">
        <f t="shared" si="15"/>
        <v>0</v>
      </c>
      <c r="BG131" s="172">
        <f t="shared" si="16"/>
        <v>0</v>
      </c>
      <c r="BH131" s="172">
        <f t="shared" si="17"/>
        <v>0</v>
      </c>
      <c r="BI131" s="172">
        <f t="shared" si="18"/>
        <v>0</v>
      </c>
      <c r="BJ131" s="14" t="s">
        <v>82</v>
      </c>
      <c r="BK131" s="172">
        <f t="shared" si="19"/>
        <v>0</v>
      </c>
      <c r="BL131" s="14" t="s">
        <v>536</v>
      </c>
      <c r="BM131" s="171" t="s">
        <v>584</v>
      </c>
    </row>
    <row r="132" spans="1:65" s="2" customFormat="1" ht="16.5" customHeight="1">
      <c r="A132" s="29"/>
      <c r="B132" s="158"/>
      <c r="C132" s="159" t="s">
        <v>1368</v>
      </c>
      <c r="D132" s="159" t="s">
        <v>166</v>
      </c>
      <c r="E132" s="160" t="s">
        <v>2595</v>
      </c>
      <c r="F132" s="161" t="s">
        <v>2596</v>
      </c>
      <c r="G132" s="162" t="s">
        <v>2538</v>
      </c>
      <c r="H132" s="163">
        <v>1</v>
      </c>
      <c r="I132" s="164"/>
      <c r="J132" s="165">
        <f t="shared" si="10"/>
        <v>0</v>
      </c>
      <c r="K132" s="166"/>
      <c r="L132" s="30"/>
      <c r="M132" s="167" t="s">
        <v>1</v>
      </c>
      <c r="N132" s="168" t="s">
        <v>39</v>
      </c>
      <c r="O132" s="55"/>
      <c r="P132" s="169">
        <f t="shared" si="11"/>
        <v>0</v>
      </c>
      <c r="Q132" s="169">
        <v>0</v>
      </c>
      <c r="R132" s="169">
        <f t="shared" si="12"/>
        <v>0</v>
      </c>
      <c r="S132" s="169">
        <v>0</v>
      </c>
      <c r="T132" s="170">
        <f t="shared" si="1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1" t="s">
        <v>536</v>
      </c>
      <c r="AT132" s="171" t="s">
        <v>166</v>
      </c>
      <c r="AU132" s="171" t="s">
        <v>82</v>
      </c>
      <c r="AY132" s="14" t="s">
        <v>163</v>
      </c>
      <c r="BE132" s="172">
        <f t="shared" si="14"/>
        <v>0</v>
      </c>
      <c r="BF132" s="172">
        <f t="shared" si="15"/>
        <v>0</v>
      </c>
      <c r="BG132" s="172">
        <f t="shared" si="16"/>
        <v>0</v>
      </c>
      <c r="BH132" s="172">
        <f t="shared" si="17"/>
        <v>0</v>
      </c>
      <c r="BI132" s="172">
        <f t="shared" si="18"/>
        <v>0</v>
      </c>
      <c r="BJ132" s="14" t="s">
        <v>82</v>
      </c>
      <c r="BK132" s="172">
        <f t="shared" si="19"/>
        <v>0</v>
      </c>
      <c r="BL132" s="14" t="s">
        <v>536</v>
      </c>
      <c r="BM132" s="171" t="s">
        <v>548</v>
      </c>
    </row>
    <row r="133" spans="1:65" s="2" customFormat="1" ht="16.5" customHeight="1">
      <c r="A133" s="29"/>
      <c r="B133" s="158"/>
      <c r="C133" s="159" t="s">
        <v>613</v>
      </c>
      <c r="D133" s="159" t="s">
        <v>166</v>
      </c>
      <c r="E133" s="160" t="s">
        <v>2597</v>
      </c>
      <c r="F133" s="161" t="s">
        <v>2450</v>
      </c>
      <c r="G133" s="162" t="s">
        <v>475</v>
      </c>
      <c r="H133" s="163">
        <v>1</v>
      </c>
      <c r="I133" s="164"/>
      <c r="J133" s="165">
        <f t="shared" si="10"/>
        <v>0</v>
      </c>
      <c r="K133" s="166"/>
      <c r="L133" s="30"/>
      <c r="M133" s="167" t="s">
        <v>1</v>
      </c>
      <c r="N133" s="168" t="s">
        <v>39</v>
      </c>
      <c r="O133" s="55"/>
      <c r="P133" s="169">
        <f t="shared" si="11"/>
        <v>0</v>
      </c>
      <c r="Q133" s="169">
        <v>0</v>
      </c>
      <c r="R133" s="169">
        <f t="shared" si="12"/>
        <v>0</v>
      </c>
      <c r="S133" s="169">
        <v>0</v>
      </c>
      <c r="T133" s="170">
        <f t="shared" si="1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1" t="s">
        <v>536</v>
      </c>
      <c r="AT133" s="171" t="s">
        <v>166</v>
      </c>
      <c r="AU133" s="171" t="s">
        <v>82</v>
      </c>
      <c r="AY133" s="14" t="s">
        <v>163</v>
      </c>
      <c r="BE133" s="172">
        <f t="shared" si="14"/>
        <v>0</v>
      </c>
      <c r="BF133" s="172">
        <f t="shared" si="15"/>
        <v>0</v>
      </c>
      <c r="BG133" s="172">
        <f t="shared" si="16"/>
        <v>0</v>
      </c>
      <c r="BH133" s="172">
        <f t="shared" si="17"/>
        <v>0</v>
      </c>
      <c r="BI133" s="172">
        <f t="shared" si="18"/>
        <v>0</v>
      </c>
      <c r="BJ133" s="14" t="s">
        <v>82</v>
      </c>
      <c r="BK133" s="172">
        <f t="shared" si="19"/>
        <v>0</v>
      </c>
      <c r="BL133" s="14" t="s">
        <v>536</v>
      </c>
      <c r="BM133" s="171" t="s">
        <v>268</v>
      </c>
    </row>
    <row r="134" spans="1:65" s="2" customFormat="1" ht="16.5" customHeight="1">
      <c r="A134" s="29"/>
      <c r="B134" s="158"/>
      <c r="C134" s="159" t="s">
        <v>568</v>
      </c>
      <c r="D134" s="159" t="s">
        <v>166</v>
      </c>
      <c r="E134" s="160" t="s">
        <v>2453</v>
      </c>
      <c r="F134" s="161" t="s">
        <v>2454</v>
      </c>
      <c r="G134" s="162" t="s">
        <v>2340</v>
      </c>
      <c r="H134" s="163">
        <v>5</v>
      </c>
      <c r="I134" s="164"/>
      <c r="J134" s="165">
        <f t="shared" si="10"/>
        <v>0</v>
      </c>
      <c r="K134" s="166"/>
      <c r="L134" s="30"/>
      <c r="M134" s="167" t="s">
        <v>1</v>
      </c>
      <c r="N134" s="168" t="s">
        <v>39</v>
      </c>
      <c r="O134" s="55"/>
      <c r="P134" s="169">
        <f t="shared" si="11"/>
        <v>0</v>
      </c>
      <c r="Q134" s="169">
        <v>0</v>
      </c>
      <c r="R134" s="169">
        <f t="shared" si="12"/>
        <v>0</v>
      </c>
      <c r="S134" s="169">
        <v>0</v>
      </c>
      <c r="T134" s="170">
        <f t="shared" si="1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71" t="s">
        <v>536</v>
      </c>
      <c r="AT134" s="171" t="s">
        <v>166</v>
      </c>
      <c r="AU134" s="171" t="s">
        <v>82</v>
      </c>
      <c r="AY134" s="14" t="s">
        <v>163</v>
      </c>
      <c r="BE134" s="172">
        <f t="shared" si="14"/>
        <v>0</v>
      </c>
      <c r="BF134" s="172">
        <f t="shared" si="15"/>
        <v>0</v>
      </c>
      <c r="BG134" s="172">
        <f t="shared" si="16"/>
        <v>0</v>
      </c>
      <c r="BH134" s="172">
        <f t="shared" si="17"/>
        <v>0</v>
      </c>
      <c r="BI134" s="172">
        <f t="shared" si="18"/>
        <v>0</v>
      </c>
      <c r="BJ134" s="14" t="s">
        <v>82</v>
      </c>
      <c r="BK134" s="172">
        <f t="shared" si="19"/>
        <v>0</v>
      </c>
      <c r="BL134" s="14" t="s">
        <v>536</v>
      </c>
      <c r="BM134" s="171" t="s">
        <v>501</v>
      </c>
    </row>
    <row r="135" spans="1:65" s="2" customFormat="1" ht="16.5" customHeight="1">
      <c r="A135" s="29"/>
      <c r="B135" s="158"/>
      <c r="C135" s="159" t="s">
        <v>8</v>
      </c>
      <c r="D135" s="159" t="s">
        <v>166</v>
      </c>
      <c r="E135" s="160" t="s">
        <v>2540</v>
      </c>
      <c r="F135" s="161" t="s">
        <v>2541</v>
      </c>
      <c r="G135" s="162" t="s">
        <v>2340</v>
      </c>
      <c r="H135" s="163">
        <v>3</v>
      </c>
      <c r="I135" s="164"/>
      <c r="J135" s="165">
        <f t="shared" si="10"/>
        <v>0</v>
      </c>
      <c r="K135" s="166"/>
      <c r="L135" s="30"/>
      <c r="M135" s="167" t="s">
        <v>1</v>
      </c>
      <c r="N135" s="168" t="s">
        <v>39</v>
      </c>
      <c r="O135" s="55"/>
      <c r="P135" s="169">
        <f t="shared" si="11"/>
        <v>0</v>
      </c>
      <c r="Q135" s="169">
        <v>0</v>
      </c>
      <c r="R135" s="169">
        <f t="shared" si="12"/>
        <v>0</v>
      </c>
      <c r="S135" s="169">
        <v>0</v>
      </c>
      <c r="T135" s="170">
        <f t="shared" si="1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1" t="s">
        <v>536</v>
      </c>
      <c r="AT135" s="171" t="s">
        <v>166</v>
      </c>
      <c r="AU135" s="171" t="s">
        <v>82</v>
      </c>
      <c r="AY135" s="14" t="s">
        <v>163</v>
      </c>
      <c r="BE135" s="172">
        <f t="shared" si="14"/>
        <v>0</v>
      </c>
      <c r="BF135" s="172">
        <f t="shared" si="15"/>
        <v>0</v>
      </c>
      <c r="BG135" s="172">
        <f t="shared" si="16"/>
        <v>0</v>
      </c>
      <c r="BH135" s="172">
        <f t="shared" si="17"/>
        <v>0</v>
      </c>
      <c r="BI135" s="172">
        <f t="shared" si="18"/>
        <v>0</v>
      </c>
      <c r="BJ135" s="14" t="s">
        <v>82</v>
      </c>
      <c r="BK135" s="172">
        <f t="shared" si="19"/>
        <v>0</v>
      </c>
      <c r="BL135" s="14" t="s">
        <v>536</v>
      </c>
      <c r="BM135" s="171" t="s">
        <v>520</v>
      </c>
    </row>
    <row r="136" spans="1:65" s="2" customFormat="1" ht="16.5" customHeight="1">
      <c r="A136" s="29"/>
      <c r="B136" s="158"/>
      <c r="C136" s="159" t="s">
        <v>536</v>
      </c>
      <c r="D136" s="159" t="s">
        <v>166</v>
      </c>
      <c r="E136" s="160" t="s">
        <v>2455</v>
      </c>
      <c r="F136" s="161" t="s">
        <v>2456</v>
      </c>
      <c r="G136" s="162" t="s">
        <v>2340</v>
      </c>
      <c r="H136" s="163">
        <v>3</v>
      </c>
      <c r="I136" s="164"/>
      <c r="J136" s="165">
        <f t="shared" si="10"/>
        <v>0</v>
      </c>
      <c r="K136" s="166"/>
      <c r="L136" s="30"/>
      <c r="M136" s="185" t="s">
        <v>1</v>
      </c>
      <c r="N136" s="186" t="s">
        <v>39</v>
      </c>
      <c r="O136" s="187"/>
      <c r="P136" s="188">
        <f t="shared" si="11"/>
        <v>0</v>
      </c>
      <c r="Q136" s="188">
        <v>0</v>
      </c>
      <c r="R136" s="188">
        <f t="shared" si="12"/>
        <v>0</v>
      </c>
      <c r="S136" s="188">
        <v>0</v>
      </c>
      <c r="T136" s="189">
        <f t="shared" si="1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1" t="s">
        <v>536</v>
      </c>
      <c r="AT136" s="171" t="s">
        <v>166</v>
      </c>
      <c r="AU136" s="171" t="s">
        <v>82</v>
      </c>
      <c r="AY136" s="14" t="s">
        <v>163</v>
      </c>
      <c r="BE136" s="172">
        <f t="shared" si="14"/>
        <v>0</v>
      </c>
      <c r="BF136" s="172">
        <f t="shared" si="15"/>
        <v>0</v>
      </c>
      <c r="BG136" s="172">
        <f t="shared" si="16"/>
        <v>0</v>
      </c>
      <c r="BH136" s="172">
        <f t="shared" si="17"/>
        <v>0</v>
      </c>
      <c r="BI136" s="172">
        <f t="shared" si="18"/>
        <v>0</v>
      </c>
      <c r="BJ136" s="14" t="s">
        <v>82</v>
      </c>
      <c r="BK136" s="172">
        <f t="shared" si="19"/>
        <v>0</v>
      </c>
      <c r="BL136" s="14" t="s">
        <v>536</v>
      </c>
      <c r="BM136" s="171" t="s">
        <v>692</v>
      </c>
    </row>
    <row r="137" spans="1:65" s="2" customFormat="1" ht="6.95" customHeight="1">
      <c r="A137" s="29"/>
      <c r="B137" s="44"/>
      <c r="C137" s="45"/>
      <c r="D137" s="45"/>
      <c r="E137" s="45"/>
      <c r="F137" s="45"/>
      <c r="G137" s="45"/>
      <c r="H137" s="45"/>
      <c r="I137" s="117"/>
      <c r="J137" s="45"/>
      <c r="K137" s="45"/>
      <c r="L137" s="30"/>
      <c r="M137" s="29"/>
      <c r="O137" s="29"/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</row>
  </sheetData>
  <autoFilter ref="C117:K136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22</vt:i4>
      </vt:variant>
    </vt:vector>
  </HeadingPairs>
  <TitlesOfParts>
    <vt:vector size="33" baseType="lpstr">
      <vt:lpstr>Rekapitulace stavby</vt:lpstr>
      <vt:lpstr>01 - Stavební část</vt:lpstr>
      <vt:lpstr>02 - ZTI</vt:lpstr>
      <vt:lpstr>03 - ÚT</vt:lpstr>
      <vt:lpstr>04 - VZT</vt:lpstr>
      <vt:lpstr>05 - Elektroinstalace</vt:lpstr>
      <vt:lpstr>06 - Strukturovaná kabeláž</vt:lpstr>
      <vt:lpstr>07 - EZS a EKV</vt:lpstr>
      <vt:lpstr>08 - Kamerový systém</vt:lpstr>
      <vt:lpstr>09 - Nouzová signalizace</vt:lpstr>
      <vt:lpstr>10 - Úprava EPS a rozhlasu</vt:lpstr>
      <vt:lpstr>'01 - Stavební část'!Názvy_tisku</vt:lpstr>
      <vt:lpstr>'02 - ZTI'!Názvy_tisku</vt:lpstr>
      <vt:lpstr>'03 - ÚT'!Názvy_tisku</vt:lpstr>
      <vt:lpstr>'04 - VZT'!Názvy_tisku</vt:lpstr>
      <vt:lpstr>'05 - Elektroinstalace'!Názvy_tisku</vt:lpstr>
      <vt:lpstr>'06 - Strukturovaná kabeláž'!Názvy_tisku</vt:lpstr>
      <vt:lpstr>'07 - EZS a EKV'!Názvy_tisku</vt:lpstr>
      <vt:lpstr>'08 - Kamerový systém'!Názvy_tisku</vt:lpstr>
      <vt:lpstr>'09 - Nouzová signalizace'!Názvy_tisku</vt:lpstr>
      <vt:lpstr>'10 - Úprava EPS a rozhlasu'!Názvy_tisku</vt:lpstr>
      <vt:lpstr>'Rekapitulace stavby'!Názvy_tisku</vt:lpstr>
      <vt:lpstr>'01 - Stavební část'!Oblast_tisku</vt:lpstr>
      <vt:lpstr>'02 - ZTI'!Oblast_tisku</vt:lpstr>
      <vt:lpstr>'03 - ÚT'!Oblast_tisku</vt:lpstr>
      <vt:lpstr>'04 - VZT'!Oblast_tisku</vt:lpstr>
      <vt:lpstr>'05 - Elektroinstalace'!Oblast_tisku</vt:lpstr>
      <vt:lpstr>'06 - Strukturovaná kabeláž'!Oblast_tisku</vt:lpstr>
      <vt:lpstr>'07 - EZS a EKV'!Oblast_tisku</vt:lpstr>
      <vt:lpstr>'08 - Kamerový systém'!Oblast_tisku</vt:lpstr>
      <vt:lpstr>'09 - Nouzová signalizace'!Oblast_tisku</vt:lpstr>
      <vt:lpstr>'10 - Úprava EPS a rozhlasu'!Oblast_tisku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2020-04-16T08:51:41Z</dcterms:created>
  <dcterms:modified xsi:type="dcterms:W3CDTF">2020-04-17T08:51:06Z</dcterms:modified>
</cp:coreProperties>
</file>